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титулка" sheetId="1" r:id="rId1"/>
    <sheet name="план" sheetId="2" r:id="rId2"/>
  </sheets>
  <definedNames>
    <definedName name="_xlnm.Print_Area" localSheetId="1">'план'!$A$1:$P$75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<sst xmlns="http://schemas.openxmlformats.org/spreadsheetml/2006/main" count="252" uniqueCount="171">
  <si>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</si>
  <si>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</si>
  <si>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</si>
  <si>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</si>
  <si>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</si>
  <si>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</si>
  <si>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</si>
  <si>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</si>
  <si>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</si>
  <si>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</si>
  <si>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</si>
  <si>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</si>
  <si>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</si>
  <si>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</si>
  <si>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</si>
  <si>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</si>
  <si>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</si>
  <si>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</si>
  <si>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</si>
  <si>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</si>
  <si>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</si>
  <si>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</si>
  <si>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</si>
  <si>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</si>
  <si>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</si>
  <si>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</si>
  <si>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</si>
  <si>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</si>
  <si>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</si>
  <si>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</si>
  <si>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</si>
  <si>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</si>
  <si>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</si>
  <si>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</si>
  <si>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</si>
  <si>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</si>
  <si>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</si>
  <si>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</si>
  <si>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</si>
  <si>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</si>
  <si>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</si>
  <si>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</si>
  <si>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</si>
  <si>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</si>
  <si>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</si>
  <si>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</si>
  <si>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</si>
  <si>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</si>
  <si>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</si>
  <si>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</si>
  <si>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</si>
  <si>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</si>
  <si>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</si>
  <si>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Переддипломна практика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</si>
  <si>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</si>
  <si>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</si>
  <si>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</si>
  <si>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</si>
  <si>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</si>
  <si>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</si>
  <si>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</si>
  <si>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</si>
  <si>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</si>
  <si>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</si>
  <si>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</si>
  <si>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</si>
  <si>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</si>
  <si>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</si>
  <si>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</si>
  <si>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Математичні методи прийняття рішень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</si>
  <si>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</si>
  <si>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</si>
  <si>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</si>
  <si>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</si>
  <si>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Фінансовий менеджмент</t>
  </si>
  <si>
    <t>Сучасні методи проектування програмних систем на основі ООП</t>
  </si>
  <si>
    <t>Кваліфікація:  магістр з системного аналізу</t>
  </si>
  <si>
    <t>ЗАТВЕРДЖЕНО:</t>
  </si>
  <si>
    <t>на засіданні Вченої ради</t>
  </si>
  <si>
    <t>(Ковальов В.Д.)</t>
  </si>
  <si>
    <t>Стратегічне управління підприємством</t>
  </si>
  <si>
    <t>Розподіл за семестрами</t>
  </si>
  <si>
    <t>семестри</t>
  </si>
  <si>
    <t>семестр</t>
  </si>
  <si>
    <t>Дисципліни ВВ 1 сем.</t>
  </si>
  <si>
    <t>Зав. кафедри ІСПР</t>
  </si>
  <si>
    <t>О.Ф. Єнікєєв</t>
  </si>
  <si>
    <t>Розподілені комп'ютерні системи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</si>
  <si>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</si>
  <si>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</si>
  <si>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</si>
  <si>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</si>
  <si>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</si>
  <si>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</si>
  <si>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</si>
  <si>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</si>
  <si>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</si>
  <si>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 xml:space="preserve">протокол № 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</si>
  <si>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</si>
  <si>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</si>
  <si>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спеціальність:  </t>
    </r>
    <r>
      <rPr>
        <b/>
        <sz val="20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</si>
  <si>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</si>
  <si>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</si>
  <si>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</si>
  <si>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</si>
  <si>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</si>
  <si>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</si>
  <si>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</si>
  <si>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</si>
  <si>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</si>
  <si>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</si>
  <si>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</si>
  <si>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</si>
  <si>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</si>
  <si>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</si>
  <si>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1.2.7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</si>
  <si>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</si>
  <si>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</si>
  <si>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</si>
  <si>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</si>
  <si>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</si>
  <si>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</si>
  <si>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</si>
  <si>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</si>
  <si>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</si>
  <si>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</si>
  <si>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</si>
  <si>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</si>
  <si>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</si>
  <si>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</si>
  <si>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</si>
  <si>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2.2.9</t>
  </si>
  <si>
    <t>2.2.9.1</t>
  </si>
  <si>
    <t>2.2.9.3</t>
  </si>
  <si>
    <t xml:space="preserve">5 </t>
  </si>
  <si>
    <t>Дисципліни з інших ОП ДДМА</t>
  </si>
  <si>
    <t>І . ГРАФІК ОСВІТНЬОГО ПРОЦЕСУ</t>
  </si>
  <si>
    <t>№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</si>
  <si>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</si>
  <si>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</si>
  <si>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</si>
  <si>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</si>
  <si>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Методи синтезу апаратних засобів</t>
  </si>
  <si>
    <t>Дисципліни ВВ 2 сем.</t>
  </si>
  <si>
    <t>2 2 2</t>
  </si>
  <si>
    <t>Інтелектуальні системи прийняття рішень на промислових підприємствах</t>
  </si>
  <si>
    <t>Н</t>
  </si>
  <si>
    <t>ЗД</t>
  </si>
  <si>
    <t>Настановна сесія</t>
  </si>
  <si>
    <t>Екзаменаційна сесія</t>
  </si>
  <si>
    <t xml:space="preserve">   II. ЗВЕДЕНІ ДАНІ ПРО БЮДЖЕТ ЧАСУ, тижні                                               ІІІ. ПРАКТИКА                                IV. АТЕСТАЦІЯ</t>
  </si>
  <si>
    <t>Настановна  сесія</t>
  </si>
  <si>
    <t>Ceместр</t>
  </si>
  <si>
    <t>Директор ЦДЗО</t>
  </si>
  <si>
    <t>М.М. Федоров</t>
  </si>
  <si>
    <t>Кількість аудиторних годин по ceместрах</t>
  </si>
  <si>
    <t>кількість тижнів</t>
  </si>
  <si>
    <t>16 /16</t>
  </si>
  <si>
    <t>8 /8</t>
  </si>
  <si>
    <t>Т</t>
  </si>
  <si>
    <t xml:space="preserve">Позначення: Т – теоретичне навчання; ПК - проміжний контроль; С – екзаменаційна сесія; П – практика; К – канікули; Д– виконання кваліфікаційної роботи; А –  атестація </t>
  </si>
  <si>
    <t>Виконання кваліф. роботи</t>
  </si>
  <si>
    <t>Атестація</t>
  </si>
  <si>
    <t>А</t>
  </si>
  <si>
    <t>Форма атестації (екзамен, кваліфікаційна робота)</t>
  </si>
  <si>
    <t>"      " квітня 2023 р.</t>
  </si>
  <si>
    <t>V. План освітнього процесу на 2023/2024 навчальний рік       Системний аналіз (магістр заочна форма)</t>
  </si>
  <si>
    <t>Математичні методи оцінки ризиків</t>
  </si>
  <si>
    <t>Системи підтримки прийняття рішень</t>
  </si>
  <si>
    <t>Науково-дослідна робота студентів</t>
  </si>
  <si>
    <t>1 1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</si>
</sst>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4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86">
    <xf numFmtId="0" fontId="0" fillId="0" borderId="0" xfId="0" applyAlignment="1">
      <alignment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95" fontId="23" fillId="0" borderId="16" xfId="0" applyNumberFormat="1" applyFont="1" applyFill="1" applyBorder="1" applyAlignment="1" applyProtection="1">
      <alignment horizontal="center" vertical="center"/>
      <protection/>
    </xf>
    <xf numFmtId="195" fontId="23" fillId="0" borderId="17" xfId="0" applyNumberFormat="1" applyFont="1" applyFill="1" applyBorder="1" applyAlignment="1" applyProtection="1">
      <alignment horizontal="center" vertical="center"/>
      <protection/>
    </xf>
    <xf numFmtId="195" fontId="2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195" fontId="2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49" fontId="3" fillId="0" borderId="46" xfId="55" applyNumberFormat="1" applyFont="1" applyFill="1" applyBorder="1" applyAlignment="1" applyProtection="1">
      <alignment horizontal="center" vertical="center"/>
      <protection/>
    </xf>
    <xf numFmtId="49" fontId="5" fillId="0" borderId="24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88" fontId="3" fillId="0" borderId="24" xfId="55" applyNumberFormat="1" applyFont="1" applyFill="1" applyBorder="1" applyAlignment="1" applyProtection="1">
      <alignment horizontal="center" vertical="center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3" fillId="0" borderId="24" xfId="55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30" fillId="0" borderId="0" xfId="54" applyFont="1" applyFill="1">
      <alignment/>
      <protection/>
    </xf>
    <xf numFmtId="0" fontId="1" fillId="0" borderId="0" xfId="53" applyFont="1" applyFill="1">
      <alignment/>
      <protection/>
    </xf>
    <xf numFmtId="0" fontId="31" fillId="0" borderId="0" xfId="54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49" fontId="4" fillId="0" borderId="0" xfId="54" applyNumberFormat="1" applyFont="1" applyFill="1" applyBorder="1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wrapText="1"/>
    </xf>
    <xf numFmtId="0" fontId="3" fillId="0" borderId="53" xfId="0" applyFont="1" applyFill="1" applyBorder="1" applyAlignment="1">
      <alignment horizontal="center" vertical="center" textRotation="90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2" fillId="0" borderId="0" xfId="56" applyFont="1" applyFill="1" applyBorder="1" applyAlignment="1">
      <alignment horizontal="left" vertical="center" wrapText="1"/>
      <protection/>
    </xf>
    <xf numFmtId="0" fontId="15" fillId="0" borderId="0" xfId="56" applyFont="1" applyFill="1" applyAlignment="1">
      <alignment vertical="center" wrapText="1"/>
      <protection/>
    </xf>
    <xf numFmtId="0" fontId="0" fillId="0" borderId="0" xfId="56" applyFill="1" applyAlignment="1">
      <alignment vertical="center" wrapText="1"/>
      <protection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59" xfId="54" applyFont="1" applyFill="1" applyBorder="1" applyAlignment="1">
      <alignment horizontal="center" vertical="center" wrapText="1"/>
      <protection/>
    </xf>
    <xf numFmtId="0" fontId="30" fillId="0" borderId="6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/>
      <protection/>
    </xf>
    <xf numFmtId="0" fontId="31" fillId="0" borderId="59" xfId="54" applyFont="1" applyFill="1" applyBorder="1" applyAlignment="1">
      <alignment horizontal="center" vertical="center" wrapText="1"/>
      <protection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54" applyFont="1" applyFill="1" applyBorder="1" applyAlignment="1">
      <alignment horizontal="center" vertical="center" wrapText="1"/>
      <protection/>
    </xf>
    <xf numFmtId="0" fontId="4" fillId="0" borderId="61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30" fillId="0" borderId="60" xfId="0" applyFont="1" applyFill="1" applyBorder="1" applyAlignment="1">
      <alignment wrapText="1"/>
    </xf>
    <xf numFmtId="0" fontId="30" fillId="0" borderId="32" xfId="0" applyFont="1" applyFill="1" applyBorder="1" applyAlignment="1">
      <alignment wrapText="1"/>
    </xf>
    <xf numFmtId="0" fontId="30" fillId="0" borderId="61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30" xfId="0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0" fillId="0" borderId="40" xfId="0" applyFont="1" applyFill="1" applyBorder="1" applyAlignment="1">
      <alignment wrapText="1"/>
    </xf>
    <xf numFmtId="0" fontId="30" fillId="0" borderId="41" xfId="0" applyFont="1" applyFill="1" applyBorder="1" applyAlignment="1">
      <alignment wrapText="1"/>
    </xf>
    <xf numFmtId="0" fontId="4" fillId="0" borderId="59" xfId="54" applyFont="1" applyFill="1" applyBorder="1" applyAlignment="1">
      <alignment horizontal="center" vertical="center" wrapText="1"/>
      <protection/>
    </xf>
    <xf numFmtId="0" fontId="30" fillId="0" borderId="60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vertical="center" wrapText="1"/>
    </xf>
    <xf numFmtId="49" fontId="3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5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60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8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0" fillId="0" borderId="58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30" fillId="0" borderId="58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horizontal="right"/>
    </xf>
    <xf numFmtId="0" fontId="27" fillId="0" borderId="62" xfId="0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196" fontId="4" fillId="0" borderId="21" xfId="0" applyNumberFormat="1" applyFont="1" applyFill="1" applyBorder="1" applyAlignment="1" applyProtection="1">
      <alignment horizontal="center" vertical="center"/>
      <protection/>
    </xf>
    <xf numFmtId="196" fontId="4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textRotation="90" wrapText="1"/>
    </xf>
    <xf numFmtId="196" fontId="2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vertical="center" wrapText="1"/>
    </xf>
    <xf numFmtId="196" fontId="3" fillId="0" borderId="21" xfId="0" applyNumberFormat="1" applyFont="1" applyFill="1" applyBorder="1" applyAlignment="1" applyProtection="1">
      <alignment horizontal="center" vertical="center" wrapText="1"/>
      <protection/>
    </xf>
    <xf numFmtId="196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3" fillId="0" borderId="58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66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 applyProtection="1">
      <alignment horizontal="right" vertical="center" wrapText="1"/>
      <protection/>
    </xf>
    <xf numFmtId="0" fontId="26" fillId="0" borderId="73" xfId="0" applyFont="1" applyFill="1" applyBorder="1" applyAlignment="1" applyProtection="1">
      <alignment horizontal="right" vertical="center" wrapText="1"/>
      <protection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 applyProtection="1">
      <alignment horizontal="right" vertical="center" wrapText="1"/>
      <protection/>
    </xf>
    <xf numFmtId="0" fontId="26" fillId="0" borderId="78" xfId="0" applyFont="1" applyFill="1" applyBorder="1" applyAlignment="1" applyProtection="1">
      <alignment horizontal="right" vertical="center" wrapText="1"/>
      <protection/>
    </xf>
    <xf numFmtId="0" fontId="26" fillId="0" borderId="79" xfId="0" applyFont="1" applyFill="1" applyBorder="1" applyAlignment="1" applyProtection="1">
      <alignment horizontal="right" vertical="center" wrapText="1"/>
      <protection/>
    </xf>
    <xf numFmtId="0" fontId="21" fillId="0" borderId="8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маг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view="pageBreakPreview" zoomScale="55" zoomScaleNormal="75" zoomScaleSheetLayoutView="55" zoomScalePageLayoutView="0" workbookViewId="0" topLeftCell="A1">
      <selection activeCell="A1" sqref="A1:O1"/>
    </sheetView>
  </sheetViews>
  <sheetFormatPr defaultColWidth="3.25390625" defaultRowHeight="12.75"/>
  <cols>
    <col min="1" max="1" width="5.25390625" style="132" customWidth="1"/>
    <col min="2" max="2" width="3.25390625" style="132" customWidth="1"/>
    <col min="3" max="4" width="4.625" style="132" customWidth="1"/>
    <col min="5" max="5" width="5.375" style="132" customWidth="1"/>
    <col min="6" max="6" width="5.625" style="132" bestFit="1" customWidth="1"/>
    <col min="7" max="7" width="6.875" style="132" customWidth="1"/>
    <col min="8" max="8" width="8.00390625" style="132" customWidth="1"/>
    <col min="9" max="9" width="8.25390625" style="132" customWidth="1"/>
    <col min="10" max="10" width="4.75390625" style="132" customWidth="1"/>
    <col min="11" max="12" width="5.375" style="132" customWidth="1"/>
    <col min="13" max="13" width="6.00390625" style="132" customWidth="1"/>
    <col min="14" max="14" width="4.625" style="132" customWidth="1"/>
    <col min="15" max="15" width="5.625" style="132" customWidth="1"/>
    <col min="16" max="16" width="7.25390625" style="132" customWidth="1"/>
    <col min="17" max="17" width="5.875" style="132" customWidth="1"/>
    <col min="18" max="18" width="4.875" style="132" customWidth="1"/>
    <col min="19" max="20" width="5.00390625" style="132" customWidth="1"/>
    <col min="21" max="21" width="5.375" style="132" customWidth="1"/>
    <col min="22" max="22" width="5.625" style="132" customWidth="1"/>
    <col min="23" max="23" width="5.125" style="132" customWidth="1"/>
    <col min="24" max="24" width="5.25390625" style="132" customWidth="1"/>
    <col min="25" max="25" width="5.125" style="132" customWidth="1"/>
    <col min="26" max="26" width="4.25390625" style="132" customWidth="1"/>
    <col min="27" max="29" width="4.875" style="132" customWidth="1"/>
    <col min="30" max="30" width="3.875" style="132" customWidth="1"/>
    <col min="31" max="31" width="6.25390625" style="132" customWidth="1"/>
    <col min="32" max="32" width="6.00390625" style="132" customWidth="1"/>
    <col min="33" max="33" width="5.75390625" style="132" customWidth="1"/>
    <col min="34" max="34" width="5.625" style="132" customWidth="1"/>
    <col min="35" max="36" width="4.75390625" style="132" customWidth="1"/>
    <col min="37" max="37" width="4.875" style="132" customWidth="1"/>
    <col min="38" max="38" width="4.00390625" style="132" customWidth="1"/>
    <col min="39" max="39" width="5.75390625" style="132" customWidth="1"/>
    <col min="40" max="40" width="6.125" style="132" customWidth="1"/>
    <col min="41" max="41" width="6.00390625" style="132" customWidth="1"/>
    <col min="42" max="42" width="4.125" style="132" customWidth="1"/>
    <col min="43" max="43" width="4.25390625" style="132" customWidth="1"/>
    <col min="44" max="44" width="4.125" style="132" customWidth="1"/>
    <col min="45" max="45" width="4.625" style="132" customWidth="1"/>
    <col min="46" max="46" width="4.75390625" style="132" customWidth="1"/>
    <col min="47" max="47" width="4.625" style="132" customWidth="1"/>
    <col min="48" max="48" width="4.125" style="132" customWidth="1"/>
    <col min="49" max="49" width="4.25390625" style="132" customWidth="1"/>
    <col min="50" max="50" width="4.375" style="132" bestFit="1" customWidth="1"/>
    <col min="51" max="51" width="4.25390625" style="132" customWidth="1"/>
    <col min="52" max="52" width="4.75390625" style="132" customWidth="1"/>
    <col min="53" max="53" width="4.25390625" style="132" bestFit="1" customWidth="1"/>
    <col min="54" max="16384" width="3.25390625" style="132" customWidth="1"/>
  </cols>
  <sheetData>
    <row r="1" spans="1:53" ht="25.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 t="s">
        <v>24</v>
      </c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</row>
    <row r="2" spans="1:53" ht="24" customHeight="1">
      <c r="A2" s="206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</row>
    <row r="3" spans="1:53" ht="30.75">
      <c r="A3" s="206" t="s">
        <v>78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 t="s">
        <v>1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</row>
    <row r="4" spans="1:53" ht="26.25" customHeight="1">
      <c r="A4" s="211" t="s">
        <v>97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212" t="s">
        <v>76</v>
      </c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</row>
    <row r="5" spans="1:53" ht="27" customHeight="1">
      <c r="A5" s="215" t="s">
        <v>165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</row>
    <row r="6" spans="1:53" s="138" customFormat="1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</row>
    <row r="7" spans="1:53" s="138" customFormat="1" ht="27" customHeight="1">
      <c r="A7" s="216" t="s">
        <v>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7" t="s">
        <v>25</v>
      </c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</row>
    <row r="8" spans="1:53" s="138" customFormat="1" ht="26.25" customHeight="1">
      <c r="A8" s="206" t="s">
        <v>79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198" t="s">
        <v>88</v>
      </c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3" t="s">
        <v>98</v>
      </c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</row>
    <row r="9" spans="16:53" s="138" customFormat="1" ht="21.75" customHeight="1">
      <c r="P9" s="198" t="s">
        <v>99</v>
      </c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36"/>
      <c r="AM9" s="136"/>
      <c r="AN9" s="200" t="s">
        <v>26</v>
      </c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</row>
    <row r="10" spans="16:53" s="138" customFormat="1" ht="22.5" customHeight="1">
      <c r="P10" s="198" t="s">
        <v>100</v>
      </c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36"/>
      <c r="AL10" s="136"/>
      <c r="AM10" s="136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</row>
    <row r="11" spans="16:53" s="138" customFormat="1" ht="21.75" customHeight="1">
      <c r="P11" s="195" t="s">
        <v>101</v>
      </c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7"/>
      <c r="AM11" s="197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</row>
    <row r="12" spans="16:53" s="138" customFormat="1" ht="20.25" customHeight="1">
      <c r="P12" s="202" t="s">
        <v>102</v>
      </c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</row>
    <row r="13" spans="16:53" s="138" customFormat="1" ht="21.75" customHeight="1">
      <c r="P13" s="192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</row>
    <row r="14" spans="41:53" s="138" customFormat="1" ht="18.75"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</row>
    <row r="15" spans="41:53" s="138" customFormat="1" ht="18.75"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</row>
    <row r="16" spans="41:53" s="138" customFormat="1" ht="18.75"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</row>
    <row r="17" spans="1:57" ht="18.75">
      <c r="A17" s="191" t="s">
        <v>136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</row>
    <row r="18" spans="1:57" ht="15.75" customHeight="1" thickBo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</row>
    <row r="19" spans="1:53" ht="15.75">
      <c r="A19" s="189" t="s">
        <v>2</v>
      </c>
      <c r="B19" s="208" t="s">
        <v>3</v>
      </c>
      <c r="C19" s="209"/>
      <c r="D19" s="209"/>
      <c r="E19" s="210"/>
      <c r="F19" s="208" t="s">
        <v>4</v>
      </c>
      <c r="G19" s="209"/>
      <c r="H19" s="209"/>
      <c r="I19" s="210"/>
      <c r="J19" s="208" t="s">
        <v>5</v>
      </c>
      <c r="K19" s="209"/>
      <c r="L19" s="209"/>
      <c r="M19" s="210"/>
      <c r="N19" s="208" t="s">
        <v>6</v>
      </c>
      <c r="O19" s="209"/>
      <c r="P19" s="209"/>
      <c r="Q19" s="209"/>
      <c r="R19" s="210"/>
      <c r="S19" s="208" t="s">
        <v>7</v>
      </c>
      <c r="T19" s="209"/>
      <c r="U19" s="209"/>
      <c r="V19" s="210"/>
      <c r="W19" s="208" t="s">
        <v>8</v>
      </c>
      <c r="X19" s="209"/>
      <c r="Y19" s="209"/>
      <c r="Z19" s="209"/>
      <c r="AA19" s="210"/>
      <c r="AB19" s="208" t="s">
        <v>9</v>
      </c>
      <c r="AC19" s="209"/>
      <c r="AD19" s="209"/>
      <c r="AE19" s="210"/>
      <c r="AF19" s="208" t="s">
        <v>10</v>
      </c>
      <c r="AG19" s="209"/>
      <c r="AH19" s="209"/>
      <c r="AI19" s="210"/>
      <c r="AJ19" s="208" t="s">
        <v>11</v>
      </c>
      <c r="AK19" s="209"/>
      <c r="AL19" s="209"/>
      <c r="AM19" s="210"/>
      <c r="AN19" s="208" t="s">
        <v>12</v>
      </c>
      <c r="AO19" s="209"/>
      <c r="AP19" s="209"/>
      <c r="AQ19" s="209"/>
      <c r="AR19" s="210"/>
      <c r="AS19" s="208" t="s">
        <v>23</v>
      </c>
      <c r="AT19" s="209"/>
      <c r="AU19" s="209"/>
      <c r="AV19" s="210"/>
      <c r="AW19" s="208" t="s">
        <v>13</v>
      </c>
      <c r="AX19" s="209"/>
      <c r="AY19" s="209"/>
      <c r="AZ19" s="209"/>
      <c r="BA19" s="210"/>
    </row>
    <row r="20" spans="1:53" ht="16.5" thickBot="1">
      <c r="A20" s="218"/>
      <c r="B20" s="160">
        <v>1</v>
      </c>
      <c r="C20" s="161">
        <v>2</v>
      </c>
      <c r="D20" s="161">
        <v>3</v>
      </c>
      <c r="E20" s="162">
        <v>4</v>
      </c>
      <c r="F20" s="160">
        <v>5</v>
      </c>
      <c r="G20" s="161">
        <v>6</v>
      </c>
      <c r="H20" s="161">
        <v>7</v>
      </c>
      <c r="I20" s="162">
        <v>8</v>
      </c>
      <c r="J20" s="160">
        <v>9</v>
      </c>
      <c r="K20" s="161">
        <v>10</v>
      </c>
      <c r="L20" s="161">
        <v>11</v>
      </c>
      <c r="M20" s="162">
        <v>12</v>
      </c>
      <c r="N20" s="160">
        <v>13</v>
      </c>
      <c r="O20" s="161">
        <v>14</v>
      </c>
      <c r="P20" s="161">
        <v>15</v>
      </c>
      <c r="Q20" s="161">
        <v>16</v>
      </c>
      <c r="R20" s="162">
        <v>17</v>
      </c>
      <c r="S20" s="160">
        <v>18</v>
      </c>
      <c r="T20" s="161">
        <v>19</v>
      </c>
      <c r="U20" s="161">
        <v>20</v>
      </c>
      <c r="V20" s="162">
        <v>21</v>
      </c>
      <c r="W20" s="160">
        <v>22</v>
      </c>
      <c r="X20" s="161">
        <v>23</v>
      </c>
      <c r="Y20" s="161">
        <v>24</v>
      </c>
      <c r="Z20" s="161">
        <v>25</v>
      </c>
      <c r="AA20" s="162">
        <v>26</v>
      </c>
      <c r="AB20" s="160">
        <v>27</v>
      </c>
      <c r="AC20" s="161">
        <v>28</v>
      </c>
      <c r="AD20" s="161">
        <v>29</v>
      </c>
      <c r="AE20" s="162">
        <v>30</v>
      </c>
      <c r="AF20" s="160">
        <v>31</v>
      </c>
      <c r="AG20" s="161">
        <v>32</v>
      </c>
      <c r="AH20" s="161">
        <v>33</v>
      </c>
      <c r="AI20" s="162">
        <v>34</v>
      </c>
      <c r="AJ20" s="160">
        <v>35</v>
      </c>
      <c r="AK20" s="161">
        <v>36</v>
      </c>
      <c r="AL20" s="161">
        <v>37</v>
      </c>
      <c r="AM20" s="163">
        <v>38</v>
      </c>
      <c r="AN20" s="160">
        <v>39</v>
      </c>
      <c r="AO20" s="161">
        <v>40</v>
      </c>
      <c r="AP20" s="161">
        <v>41</v>
      </c>
      <c r="AQ20" s="161">
        <v>42</v>
      </c>
      <c r="AR20" s="162">
        <v>43</v>
      </c>
      <c r="AS20" s="164">
        <v>44</v>
      </c>
      <c r="AT20" s="161">
        <v>45</v>
      </c>
      <c r="AU20" s="161">
        <v>46</v>
      </c>
      <c r="AV20" s="162">
        <v>47</v>
      </c>
      <c r="AW20" s="164">
        <v>48</v>
      </c>
      <c r="AX20" s="161">
        <v>49</v>
      </c>
      <c r="AY20" s="161">
        <v>50</v>
      </c>
      <c r="AZ20" s="161">
        <v>51</v>
      </c>
      <c r="BA20" s="162">
        <v>52</v>
      </c>
    </row>
    <row r="21" spans="1:57" ht="18.75">
      <c r="A21" s="165">
        <v>1</v>
      </c>
      <c r="B21" s="166" t="s">
        <v>146</v>
      </c>
      <c r="C21" s="167" t="s">
        <v>159</v>
      </c>
      <c r="D21" s="167" t="s">
        <v>159</v>
      </c>
      <c r="E21" s="167" t="s">
        <v>159</v>
      </c>
      <c r="F21" s="167" t="s">
        <v>159</v>
      </c>
      <c r="G21" s="167" t="s">
        <v>159</v>
      </c>
      <c r="H21" s="167" t="s">
        <v>159</v>
      </c>
      <c r="I21" s="167" t="s">
        <v>159</v>
      </c>
      <c r="J21" s="167" t="s">
        <v>159</v>
      </c>
      <c r="K21" s="167" t="s">
        <v>159</v>
      </c>
      <c r="L21" s="167" t="s">
        <v>159</v>
      </c>
      <c r="M21" s="167" t="s">
        <v>159</v>
      </c>
      <c r="N21" s="167" t="s">
        <v>159</v>
      </c>
      <c r="O21" s="167" t="s">
        <v>159</v>
      </c>
      <c r="P21" s="167" t="s">
        <v>159</v>
      </c>
      <c r="Q21" s="168" t="s">
        <v>14</v>
      </c>
      <c r="R21" s="169" t="s">
        <v>146</v>
      </c>
      <c r="S21" s="170" t="s">
        <v>15</v>
      </c>
      <c r="T21" s="150" t="s">
        <v>15</v>
      </c>
      <c r="U21" s="171" t="s">
        <v>159</v>
      </c>
      <c r="V21" s="171" t="s">
        <v>159</v>
      </c>
      <c r="W21" s="171" t="s">
        <v>159</v>
      </c>
      <c r="X21" s="171" t="s">
        <v>159</v>
      </c>
      <c r="Y21" s="171" t="s">
        <v>159</v>
      </c>
      <c r="Z21" s="171" t="s">
        <v>159</v>
      </c>
      <c r="AA21" s="171" t="s">
        <v>159</v>
      </c>
      <c r="AB21" s="171" t="s">
        <v>159</v>
      </c>
      <c r="AC21" s="171" t="s">
        <v>159</v>
      </c>
      <c r="AD21" s="171" t="s">
        <v>159</v>
      </c>
      <c r="AE21" s="171" t="s">
        <v>159</v>
      </c>
      <c r="AF21" s="171" t="s">
        <v>159</v>
      </c>
      <c r="AG21" s="171" t="s">
        <v>159</v>
      </c>
      <c r="AH21" s="171" t="s">
        <v>159</v>
      </c>
      <c r="AI21" s="171" t="s">
        <v>159</v>
      </c>
      <c r="AJ21" s="171" t="s">
        <v>159</v>
      </c>
      <c r="AK21" s="171" t="s">
        <v>159</v>
      </c>
      <c r="AL21" s="171" t="s">
        <v>159</v>
      </c>
      <c r="AM21" s="171" t="s">
        <v>159</v>
      </c>
      <c r="AN21" s="171" t="s">
        <v>159</v>
      </c>
      <c r="AO21" s="171" t="s">
        <v>159</v>
      </c>
      <c r="AP21" s="171" t="s">
        <v>159</v>
      </c>
      <c r="AQ21" s="150" t="s">
        <v>14</v>
      </c>
      <c r="AR21" s="151" t="s">
        <v>15</v>
      </c>
      <c r="AS21" s="150" t="s">
        <v>15</v>
      </c>
      <c r="AT21" s="150" t="s">
        <v>15</v>
      </c>
      <c r="AU21" s="150" t="s">
        <v>15</v>
      </c>
      <c r="AV21" s="150" t="s">
        <v>15</v>
      </c>
      <c r="AW21" s="150" t="s">
        <v>15</v>
      </c>
      <c r="AX21" s="150" t="s">
        <v>15</v>
      </c>
      <c r="AY21" s="150" t="s">
        <v>15</v>
      </c>
      <c r="AZ21" s="150" t="s">
        <v>15</v>
      </c>
      <c r="BA21" s="152" t="s">
        <v>15</v>
      </c>
      <c r="BB21" s="172"/>
      <c r="BC21" s="172"/>
      <c r="BD21" s="172"/>
      <c r="BE21" s="172"/>
    </row>
    <row r="22" spans="1:57" ht="15.75">
      <c r="A22" s="165">
        <v>2</v>
      </c>
      <c r="B22" s="150" t="s">
        <v>16</v>
      </c>
      <c r="C22" s="150" t="s">
        <v>16</v>
      </c>
      <c r="D22" s="150" t="s">
        <v>16</v>
      </c>
      <c r="E22" s="150" t="s">
        <v>16</v>
      </c>
      <c r="F22" s="150" t="s">
        <v>17</v>
      </c>
      <c r="G22" s="150" t="s">
        <v>17</v>
      </c>
      <c r="H22" s="150" t="s">
        <v>17</v>
      </c>
      <c r="I22" s="150" t="s">
        <v>17</v>
      </c>
      <c r="J22" s="150" t="s">
        <v>17</v>
      </c>
      <c r="K22" s="150" t="s">
        <v>17</v>
      </c>
      <c r="L22" s="150" t="s">
        <v>17</v>
      </c>
      <c r="M22" s="150" t="s">
        <v>17</v>
      </c>
      <c r="N22" s="150" t="s">
        <v>17</v>
      </c>
      <c r="O22" s="150" t="s">
        <v>17</v>
      </c>
      <c r="P22" s="150" t="s">
        <v>17</v>
      </c>
      <c r="Q22" s="171" t="s">
        <v>163</v>
      </c>
      <c r="R22" s="171" t="s">
        <v>163</v>
      </c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73"/>
      <c r="BC22" s="173"/>
      <c r="BD22" s="173"/>
      <c r="BE22" s="173"/>
    </row>
    <row r="23" spans="1:9" ht="20.25" customHeight="1">
      <c r="A23" s="232"/>
      <c r="B23" s="232"/>
      <c r="C23" s="232"/>
      <c r="D23" s="232"/>
      <c r="E23" s="232"/>
      <c r="F23" s="232"/>
      <c r="G23" s="232"/>
      <c r="H23" s="232"/>
      <c r="I23" s="232"/>
    </row>
    <row r="24" spans="1:53" ht="18.75" hidden="1">
      <c r="A24" s="225" t="s">
        <v>160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</row>
    <row r="25" spans="1:9" ht="15.75">
      <c r="A25" s="174"/>
      <c r="B25" s="174"/>
      <c r="C25" s="174"/>
      <c r="D25" s="174"/>
      <c r="E25" s="174"/>
      <c r="F25" s="174"/>
      <c r="G25" s="174"/>
      <c r="H25" s="174"/>
      <c r="I25" s="174"/>
    </row>
    <row r="26" spans="10:57" ht="18.75" customHeight="1">
      <c r="J26" s="219" t="s">
        <v>148</v>
      </c>
      <c r="K26" s="219"/>
      <c r="L26" s="219"/>
      <c r="M26" s="219"/>
      <c r="N26" s="219"/>
      <c r="Q26" s="219" t="s">
        <v>149</v>
      </c>
      <c r="R26" s="219"/>
      <c r="S26" s="219"/>
      <c r="T26" s="219"/>
      <c r="U26" s="219"/>
      <c r="V26" s="219"/>
      <c r="W26" s="138"/>
      <c r="X26" s="138"/>
      <c r="Y26" s="219" t="s">
        <v>19</v>
      </c>
      <c r="Z26" s="227"/>
      <c r="AA26" s="227"/>
      <c r="AB26" s="227"/>
      <c r="AC26" s="227"/>
      <c r="AD26" s="175"/>
      <c r="AE26" s="138"/>
      <c r="AF26" s="229" t="s">
        <v>20</v>
      </c>
      <c r="AG26" s="230"/>
      <c r="AH26" s="230"/>
      <c r="AI26" s="230"/>
      <c r="AJ26" s="230"/>
      <c r="AK26" s="138"/>
      <c r="AL26" s="138"/>
      <c r="AM26" s="219" t="s">
        <v>161</v>
      </c>
      <c r="AN26" s="219"/>
      <c r="AO26" s="219"/>
      <c r="AP26" s="219"/>
      <c r="AQ26" s="219"/>
      <c r="AR26" s="138"/>
      <c r="AS26" s="176"/>
      <c r="AT26" s="219" t="s">
        <v>162</v>
      </c>
      <c r="AU26" s="219"/>
      <c r="AV26" s="219"/>
      <c r="AW26" s="219"/>
      <c r="AX26" s="219"/>
      <c r="AY26" s="176"/>
      <c r="AZ26" s="176"/>
      <c r="BA26" s="176"/>
      <c r="BB26" s="176"/>
      <c r="BC26" s="176"/>
      <c r="BD26" s="138"/>
      <c r="BE26" s="138"/>
    </row>
    <row r="27" spans="10:57" ht="15.75" customHeight="1">
      <c r="J27" s="219"/>
      <c r="K27" s="219"/>
      <c r="L27" s="219"/>
      <c r="M27" s="219"/>
      <c r="N27" s="219"/>
      <c r="Q27" s="226"/>
      <c r="R27" s="226"/>
      <c r="S27" s="226"/>
      <c r="T27" s="226"/>
      <c r="U27" s="226"/>
      <c r="V27" s="226"/>
      <c r="W27" s="138"/>
      <c r="X27" s="138"/>
      <c r="Y27" s="228"/>
      <c r="Z27" s="228"/>
      <c r="AA27" s="228"/>
      <c r="AB27" s="228"/>
      <c r="AC27" s="228"/>
      <c r="AD27" s="176"/>
      <c r="AE27" s="138"/>
      <c r="AF27" s="231"/>
      <c r="AG27" s="231"/>
      <c r="AH27" s="231"/>
      <c r="AI27" s="231"/>
      <c r="AJ27" s="231"/>
      <c r="AK27" s="138"/>
      <c r="AL27" s="138"/>
      <c r="AM27" s="219"/>
      <c r="AN27" s="219"/>
      <c r="AO27" s="219"/>
      <c r="AP27" s="219"/>
      <c r="AQ27" s="219"/>
      <c r="AR27" s="138"/>
      <c r="AS27" s="176"/>
      <c r="AT27" s="219"/>
      <c r="AU27" s="219"/>
      <c r="AV27" s="219"/>
      <c r="AW27" s="219"/>
      <c r="AX27" s="219"/>
      <c r="AY27" s="176"/>
      <c r="AZ27" s="176"/>
      <c r="BA27" s="176"/>
      <c r="BB27" s="176"/>
      <c r="BC27" s="176"/>
      <c r="BD27" s="138"/>
      <c r="BE27" s="138"/>
    </row>
    <row r="28" spans="10:57" ht="15.75" customHeight="1">
      <c r="J28" s="220" t="s">
        <v>146</v>
      </c>
      <c r="K28" s="220"/>
      <c r="L28" s="220"/>
      <c r="M28" s="220"/>
      <c r="N28" s="220"/>
      <c r="Q28" s="222" t="s">
        <v>14</v>
      </c>
      <c r="R28" s="223"/>
      <c r="S28" s="223"/>
      <c r="T28" s="223"/>
      <c r="U28" s="223"/>
      <c r="V28" s="224"/>
      <c r="Y28" s="222" t="s">
        <v>16</v>
      </c>
      <c r="Z28" s="242"/>
      <c r="AA28" s="242"/>
      <c r="AB28" s="242"/>
      <c r="AC28" s="243"/>
      <c r="AD28" s="177"/>
      <c r="AF28" s="220" t="s">
        <v>15</v>
      </c>
      <c r="AG28" s="221"/>
      <c r="AH28" s="221"/>
      <c r="AI28" s="221"/>
      <c r="AJ28" s="221"/>
      <c r="AM28" s="222" t="s">
        <v>17</v>
      </c>
      <c r="AN28" s="223"/>
      <c r="AO28" s="223"/>
      <c r="AP28" s="223"/>
      <c r="AQ28" s="224"/>
      <c r="AS28" s="177"/>
      <c r="AT28" s="222" t="s">
        <v>147</v>
      </c>
      <c r="AU28" s="223"/>
      <c r="AV28" s="223"/>
      <c r="AW28" s="223"/>
      <c r="AX28" s="224"/>
      <c r="AY28" s="178"/>
      <c r="AZ28" s="178"/>
      <c r="BA28" s="178"/>
      <c r="BB28" s="178"/>
      <c r="BC28" s="178"/>
      <c r="BD28" s="138"/>
      <c r="BE28" s="138"/>
    </row>
    <row r="29" ht="50.25" customHeight="1"/>
    <row r="30" spans="1:57" ht="20.2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80"/>
      <c r="AX30" s="180"/>
      <c r="AY30" s="180"/>
      <c r="AZ30" s="180"/>
      <c r="BA30" s="180"/>
      <c r="BB30" s="179"/>
      <c r="BC30" s="179"/>
      <c r="BD30" s="179"/>
      <c r="BE30" s="179"/>
    </row>
    <row r="31" spans="1:57" ht="20.25" customHeight="1">
      <c r="A31" s="249" t="s">
        <v>150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</row>
    <row r="32" spans="1:57" ht="50.25" customHeight="1">
      <c r="A32" s="179"/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3"/>
      <c r="BC32" s="179"/>
      <c r="BD32" s="179"/>
      <c r="BE32" s="179"/>
    </row>
    <row r="33" spans="1:57" ht="18.75">
      <c r="A33" s="184"/>
      <c r="B33" s="184"/>
      <c r="C33" s="250" t="s">
        <v>2</v>
      </c>
      <c r="D33" s="235"/>
      <c r="E33" s="251" t="s">
        <v>18</v>
      </c>
      <c r="F33" s="234"/>
      <c r="G33" s="234"/>
      <c r="H33" s="235"/>
      <c r="I33" s="233" t="s">
        <v>151</v>
      </c>
      <c r="J33" s="252"/>
      <c r="K33" s="233" t="s">
        <v>149</v>
      </c>
      <c r="L33" s="252"/>
      <c r="M33" s="233" t="s">
        <v>19</v>
      </c>
      <c r="N33" s="252"/>
      <c r="O33" s="257"/>
      <c r="P33" s="233" t="s">
        <v>161</v>
      </c>
      <c r="Q33" s="234"/>
      <c r="R33" s="235"/>
      <c r="S33" s="233" t="s">
        <v>162</v>
      </c>
      <c r="T33" s="260"/>
      <c r="U33" s="261"/>
      <c r="V33" s="233" t="s">
        <v>20</v>
      </c>
      <c r="W33" s="234"/>
      <c r="X33" s="235"/>
      <c r="Y33" s="233" t="s">
        <v>27</v>
      </c>
      <c r="Z33" s="234"/>
      <c r="AA33" s="235"/>
      <c r="AB33" s="185"/>
      <c r="AC33" s="299" t="s">
        <v>28</v>
      </c>
      <c r="AD33" s="300"/>
      <c r="AE33" s="300"/>
      <c r="AF33" s="300"/>
      <c r="AG33" s="300"/>
      <c r="AH33" s="268" t="s">
        <v>152</v>
      </c>
      <c r="AI33" s="269"/>
      <c r="AJ33" s="270"/>
      <c r="AK33" s="268" t="s">
        <v>29</v>
      </c>
      <c r="AL33" s="280"/>
      <c r="AM33" s="270"/>
      <c r="AN33" s="186"/>
      <c r="AO33" s="244" t="s">
        <v>137</v>
      </c>
      <c r="AP33" s="245"/>
      <c r="AQ33" s="246"/>
      <c r="AR33" s="268" t="s">
        <v>164</v>
      </c>
      <c r="AS33" s="245"/>
      <c r="AT33" s="245"/>
      <c r="AU33" s="245"/>
      <c r="AV33" s="245"/>
      <c r="AW33" s="245"/>
      <c r="AX33" s="245"/>
      <c r="AY33" s="246"/>
      <c r="AZ33" s="268" t="s">
        <v>152</v>
      </c>
      <c r="BA33" s="285"/>
      <c r="BB33" s="285"/>
      <c r="BC33" s="286"/>
      <c r="BE33" s="184"/>
    </row>
    <row r="34" spans="1:57" ht="18.75">
      <c r="A34" s="184"/>
      <c r="B34" s="184"/>
      <c r="C34" s="236"/>
      <c r="D34" s="238"/>
      <c r="E34" s="236"/>
      <c r="F34" s="237"/>
      <c r="G34" s="237"/>
      <c r="H34" s="238"/>
      <c r="I34" s="253"/>
      <c r="J34" s="254"/>
      <c r="K34" s="253"/>
      <c r="L34" s="254"/>
      <c r="M34" s="253"/>
      <c r="N34" s="254"/>
      <c r="O34" s="258"/>
      <c r="P34" s="236"/>
      <c r="Q34" s="237"/>
      <c r="R34" s="238"/>
      <c r="S34" s="262"/>
      <c r="T34" s="263"/>
      <c r="U34" s="264"/>
      <c r="V34" s="236"/>
      <c r="W34" s="237"/>
      <c r="X34" s="238"/>
      <c r="Y34" s="236"/>
      <c r="Z34" s="237"/>
      <c r="AA34" s="238"/>
      <c r="AB34" s="185"/>
      <c r="AC34" s="300"/>
      <c r="AD34" s="300"/>
      <c r="AE34" s="300"/>
      <c r="AF34" s="300"/>
      <c r="AG34" s="300"/>
      <c r="AH34" s="271"/>
      <c r="AI34" s="272"/>
      <c r="AJ34" s="273"/>
      <c r="AK34" s="281"/>
      <c r="AL34" s="282"/>
      <c r="AM34" s="273"/>
      <c r="AN34" s="187"/>
      <c r="AO34" s="247"/>
      <c r="AP34" s="227"/>
      <c r="AQ34" s="248"/>
      <c r="AR34" s="247"/>
      <c r="AS34" s="227"/>
      <c r="AT34" s="227"/>
      <c r="AU34" s="227"/>
      <c r="AV34" s="227"/>
      <c r="AW34" s="227"/>
      <c r="AX34" s="227"/>
      <c r="AY34" s="248"/>
      <c r="AZ34" s="287"/>
      <c r="BA34" s="288"/>
      <c r="BB34" s="288"/>
      <c r="BC34" s="289"/>
      <c r="BE34" s="184"/>
    </row>
    <row r="35" spans="1:57" ht="18.75">
      <c r="A35" s="184"/>
      <c r="B35" s="184"/>
      <c r="C35" s="239"/>
      <c r="D35" s="241"/>
      <c r="E35" s="239"/>
      <c r="F35" s="240"/>
      <c r="G35" s="240"/>
      <c r="H35" s="241"/>
      <c r="I35" s="255"/>
      <c r="J35" s="256"/>
      <c r="K35" s="255"/>
      <c r="L35" s="256"/>
      <c r="M35" s="255"/>
      <c r="N35" s="256"/>
      <c r="O35" s="259"/>
      <c r="P35" s="239"/>
      <c r="Q35" s="240"/>
      <c r="R35" s="241"/>
      <c r="S35" s="265"/>
      <c r="T35" s="266"/>
      <c r="U35" s="267"/>
      <c r="V35" s="239"/>
      <c r="W35" s="240"/>
      <c r="X35" s="241"/>
      <c r="Y35" s="239"/>
      <c r="Z35" s="240"/>
      <c r="AA35" s="241"/>
      <c r="AB35" s="185"/>
      <c r="AC35" s="274" t="s">
        <v>22</v>
      </c>
      <c r="AD35" s="275"/>
      <c r="AE35" s="275"/>
      <c r="AF35" s="275"/>
      <c r="AG35" s="276"/>
      <c r="AH35" s="277">
        <v>3</v>
      </c>
      <c r="AI35" s="278"/>
      <c r="AJ35" s="279"/>
      <c r="AK35" s="277">
        <v>4</v>
      </c>
      <c r="AL35" s="278"/>
      <c r="AM35" s="279"/>
      <c r="AN35" s="187"/>
      <c r="AO35" s="247"/>
      <c r="AP35" s="227"/>
      <c r="AQ35" s="248"/>
      <c r="AR35" s="283"/>
      <c r="AS35" s="228"/>
      <c r="AT35" s="228"/>
      <c r="AU35" s="228"/>
      <c r="AV35" s="228"/>
      <c r="AW35" s="228"/>
      <c r="AX35" s="228"/>
      <c r="AY35" s="284"/>
      <c r="AZ35" s="290"/>
      <c r="BA35" s="291"/>
      <c r="BB35" s="291"/>
      <c r="BC35" s="292"/>
      <c r="BE35" s="184"/>
    </row>
    <row r="36" spans="1:57" ht="18.75">
      <c r="A36" s="184"/>
      <c r="B36" s="184"/>
      <c r="C36" s="293">
        <v>1</v>
      </c>
      <c r="D36" s="293"/>
      <c r="E36" s="293">
        <v>36</v>
      </c>
      <c r="F36" s="293"/>
      <c r="G36" s="293"/>
      <c r="H36" s="293"/>
      <c r="I36" s="293">
        <v>2</v>
      </c>
      <c r="J36" s="293"/>
      <c r="K36" s="293">
        <v>2</v>
      </c>
      <c r="L36" s="293"/>
      <c r="M36" s="293"/>
      <c r="N36" s="293"/>
      <c r="O36" s="293"/>
      <c r="P36" s="301"/>
      <c r="Q36" s="302"/>
      <c r="R36" s="303"/>
      <c r="S36" s="304"/>
      <c r="T36" s="305"/>
      <c r="U36" s="306"/>
      <c r="V36" s="301">
        <v>12</v>
      </c>
      <c r="W36" s="307"/>
      <c r="X36" s="308"/>
      <c r="Y36" s="301">
        <v>52</v>
      </c>
      <c r="Z36" s="307"/>
      <c r="AA36" s="308"/>
      <c r="AB36" s="185"/>
      <c r="AC36" s="311"/>
      <c r="AD36" s="312"/>
      <c r="AE36" s="312"/>
      <c r="AF36" s="312"/>
      <c r="AG36" s="313"/>
      <c r="AH36" s="277"/>
      <c r="AI36" s="278"/>
      <c r="AJ36" s="279"/>
      <c r="AK36" s="277"/>
      <c r="AL36" s="278"/>
      <c r="AM36" s="279"/>
      <c r="AN36" s="187"/>
      <c r="AO36" s="277">
        <v>1</v>
      </c>
      <c r="AP36" s="309"/>
      <c r="AQ36" s="310"/>
      <c r="AR36" s="294" t="s">
        <v>138</v>
      </c>
      <c r="AS36" s="295"/>
      <c r="AT36" s="295"/>
      <c r="AU36" s="295"/>
      <c r="AV36" s="295"/>
      <c r="AW36" s="295"/>
      <c r="AX36" s="295"/>
      <c r="AY36" s="296"/>
      <c r="AZ36" s="294">
        <v>3</v>
      </c>
      <c r="BA36" s="297"/>
      <c r="BB36" s="297"/>
      <c r="BC36" s="298"/>
      <c r="BE36" s="184"/>
    </row>
    <row r="37" spans="1:57" ht="18.75">
      <c r="A37" s="184"/>
      <c r="B37" s="184"/>
      <c r="C37" s="293">
        <v>2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>
        <v>4</v>
      </c>
      <c r="N37" s="293"/>
      <c r="O37" s="293"/>
      <c r="P37" s="301">
        <v>11</v>
      </c>
      <c r="Q37" s="302"/>
      <c r="R37" s="303"/>
      <c r="S37" s="304">
        <v>2</v>
      </c>
      <c r="T37" s="305"/>
      <c r="U37" s="306"/>
      <c r="V37" s="301"/>
      <c r="W37" s="307"/>
      <c r="X37" s="308"/>
      <c r="Y37" s="301">
        <v>17</v>
      </c>
      <c r="Z37" s="307"/>
      <c r="AA37" s="308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</row>
    <row r="38" spans="1:57" ht="18.75">
      <c r="A38" s="184"/>
      <c r="B38" s="184"/>
      <c r="C38" s="314" t="s">
        <v>21</v>
      </c>
      <c r="D38" s="314"/>
      <c r="E38" s="293">
        <v>36</v>
      </c>
      <c r="F38" s="293"/>
      <c r="G38" s="293"/>
      <c r="H38" s="293"/>
      <c r="I38" s="293">
        <v>2</v>
      </c>
      <c r="J38" s="293"/>
      <c r="K38" s="293">
        <v>2</v>
      </c>
      <c r="L38" s="293"/>
      <c r="M38" s="293">
        <v>4</v>
      </c>
      <c r="N38" s="293"/>
      <c r="O38" s="293"/>
      <c r="P38" s="301">
        <v>11</v>
      </c>
      <c r="Q38" s="302"/>
      <c r="R38" s="303"/>
      <c r="S38" s="304">
        <v>2</v>
      </c>
      <c r="T38" s="305"/>
      <c r="U38" s="306"/>
      <c r="V38" s="301">
        <v>12</v>
      </c>
      <c r="W38" s="307"/>
      <c r="X38" s="308"/>
      <c r="Y38" s="301">
        <f>SUM(Y36:Y37)</f>
        <v>69</v>
      </c>
      <c r="Z38" s="307"/>
      <c r="AA38" s="308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</row>
  </sheetData>
  <sheetProtection/>
  <mergeCells count="101">
    <mergeCell ref="S38:U38"/>
    <mergeCell ref="C38:D38"/>
    <mergeCell ref="E38:H38"/>
    <mergeCell ref="I38:J38"/>
    <mergeCell ref="K38:L38"/>
    <mergeCell ref="M38:O38"/>
    <mergeCell ref="P38:R38"/>
    <mergeCell ref="C37:D37"/>
    <mergeCell ref="E37:H37"/>
    <mergeCell ref="I37:J37"/>
    <mergeCell ref="K37:L37"/>
    <mergeCell ref="AO36:AQ36"/>
    <mergeCell ref="AC36:AG36"/>
    <mergeCell ref="AH36:AJ36"/>
    <mergeCell ref="AK36:AM36"/>
    <mergeCell ref="V36:X36"/>
    <mergeCell ref="V37:X37"/>
    <mergeCell ref="Y37:AA37"/>
    <mergeCell ref="V38:X38"/>
    <mergeCell ref="Y38:AA38"/>
    <mergeCell ref="AR36:AY36"/>
    <mergeCell ref="AZ36:BC36"/>
    <mergeCell ref="AC33:AG34"/>
    <mergeCell ref="M37:O37"/>
    <mergeCell ref="P37:R37"/>
    <mergeCell ref="S37:U37"/>
    <mergeCell ref="Y36:AA36"/>
    <mergeCell ref="M36:O36"/>
    <mergeCell ref="P36:R36"/>
    <mergeCell ref="S36:U36"/>
    <mergeCell ref="C36:D36"/>
    <mergeCell ref="E36:H36"/>
    <mergeCell ref="I36:J36"/>
    <mergeCell ref="K36:L36"/>
    <mergeCell ref="AK33:AM34"/>
    <mergeCell ref="AR33:AY35"/>
    <mergeCell ref="AZ33:BC35"/>
    <mergeCell ref="AK35:AM35"/>
    <mergeCell ref="S33:U35"/>
    <mergeCell ref="V33:X35"/>
    <mergeCell ref="AH33:AJ34"/>
    <mergeCell ref="AC35:AG35"/>
    <mergeCell ref="AH35:AJ35"/>
    <mergeCell ref="I33:J35"/>
    <mergeCell ref="K33:L35"/>
    <mergeCell ref="M33:O35"/>
    <mergeCell ref="P33:R35"/>
    <mergeCell ref="AT28:AX28"/>
    <mergeCell ref="A23:I23"/>
    <mergeCell ref="Y33:AA35"/>
    <mergeCell ref="J28:N28"/>
    <mergeCell ref="Q28:V28"/>
    <mergeCell ref="Y28:AC28"/>
    <mergeCell ref="AO33:AQ35"/>
    <mergeCell ref="A31:BE31"/>
    <mergeCell ref="C33:D35"/>
    <mergeCell ref="E33:H35"/>
    <mergeCell ref="W19:AA19"/>
    <mergeCell ref="AB19:AE19"/>
    <mergeCell ref="AF28:AJ28"/>
    <mergeCell ref="AM28:AQ28"/>
    <mergeCell ref="A24:BA24"/>
    <mergeCell ref="J26:N27"/>
    <mergeCell ref="Q26:V27"/>
    <mergeCell ref="Y26:AC27"/>
    <mergeCell ref="AF26:AJ27"/>
    <mergeCell ref="AM26:AQ27"/>
    <mergeCell ref="AT26:AX27"/>
    <mergeCell ref="AF19:AI19"/>
    <mergeCell ref="AN19:AR19"/>
    <mergeCell ref="AS19:AV19"/>
    <mergeCell ref="AW19:BA19"/>
    <mergeCell ref="AJ19:AM19"/>
    <mergeCell ref="A19:A20"/>
    <mergeCell ref="B19:E19"/>
    <mergeCell ref="F19:I19"/>
    <mergeCell ref="J19:M19"/>
    <mergeCell ref="N19:R19"/>
    <mergeCell ref="S19:V19"/>
    <mergeCell ref="A4:O4"/>
    <mergeCell ref="AN4:BA7"/>
    <mergeCell ref="A5:O5"/>
    <mergeCell ref="A7:O7"/>
    <mergeCell ref="P7:AM7"/>
    <mergeCell ref="A17:BE17"/>
    <mergeCell ref="P13:AM13"/>
    <mergeCell ref="A8:O8"/>
    <mergeCell ref="A1:O1"/>
    <mergeCell ref="P1:AN1"/>
    <mergeCell ref="AO1:BA3"/>
    <mergeCell ref="A2:O2"/>
    <mergeCell ref="A3:O3"/>
    <mergeCell ref="P3:AN3"/>
    <mergeCell ref="AN8:BA8"/>
    <mergeCell ref="P11:AM11"/>
    <mergeCell ref="P8:AM8"/>
    <mergeCell ref="AO12:BA12"/>
    <mergeCell ref="P9:AK9"/>
    <mergeCell ref="AN9:BA10"/>
    <mergeCell ref="P12:AN12"/>
    <mergeCell ref="P10:AJ10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view="pageBreakPreview" zoomScale="75" zoomScaleNormal="77" zoomScaleSheetLayoutView="75" zoomScalePageLayoutView="0" workbookViewId="0" topLeftCell="A28">
      <selection activeCell="A43" sqref="A43:B43"/>
    </sheetView>
  </sheetViews>
  <sheetFormatPr defaultColWidth="9.00390625" defaultRowHeight="12.75"/>
  <cols>
    <col min="1" max="1" width="9.125" style="71" customWidth="1"/>
    <col min="2" max="2" width="84.75390625" style="71" customWidth="1"/>
    <col min="3" max="3" width="6.75390625" style="71" customWidth="1"/>
    <col min="4" max="4" width="8.00390625" style="71" customWidth="1"/>
    <col min="5" max="5" width="7.75390625" style="71" customWidth="1"/>
    <col min="6" max="6" width="6.75390625" style="71" customWidth="1"/>
    <col min="7" max="7" width="9.75390625" style="71" customWidth="1"/>
    <col min="8" max="13" width="9.125" style="71" customWidth="1"/>
    <col min="14" max="14" width="9.875" style="71" customWidth="1"/>
    <col min="15" max="15" width="11.00390625" style="71" customWidth="1"/>
    <col min="16" max="16" width="10.25390625" style="71" customWidth="1"/>
    <col min="17" max="18" width="0" style="71" hidden="1" customWidth="1"/>
    <col min="19" max="16384" width="9.125" style="71" customWidth="1"/>
  </cols>
  <sheetData>
    <row r="1" spans="1:16" s="70" customFormat="1" ht="18.75">
      <c r="A1" s="348" t="s">
        <v>166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s="70" customFormat="1" ht="30" customHeight="1">
      <c r="A2" s="355" t="s">
        <v>30</v>
      </c>
      <c r="B2" s="352" t="s">
        <v>31</v>
      </c>
      <c r="C2" s="356" t="s">
        <v>81</v>
      </c>
      <c r="D2" s="356"/>
      <c r="E2" s="357"/>
      <c r="F2" s="357"/>
      <c r="G2" s="351" t="s">
        <v>32</v>
      </c>
      <c r="H2" s="352" t="s">
        <v>33</v>
      </c>
      <c r="I2" s="352"/>
      <c r="J2" s="352"/>
      <c r="K2" s="352"/>
      <c r="L2" s="352"/>
      <c r="M2" s="319"/>
      <c r="N2" s="361" t="s">
        <v>155</v>
      </c>
      <c r="O2" s="362"/>
      <c r="P2" s="363"/>
    </row>
    <row r="3" spans="1:16" s="70" customFormat="1" ht="15.75">
      <c r="A3" s="355"/>
      <c r="B3" s="352"/>
      <c r="C3" s="356"/>
      <c r="D3" s="356"/>
      <c r="E3" s="357"/>
      <c r="F3" s="357"/>
      <c r="G3" s="351"/>
      <c r="H3" s="351" t="s">
        <v>34</v>
      </c>
      <c r="I3" s="364" t="s">
        <v>35</v>
      </c>
      <c r="J3" s="364"/>
      <c r="K3" s="364"/>
      <c r="L3" s="364"/>
      <c r="M3" s="351" t="s">
        <v>36</v>
      </c>
      <c r="N3" s="352" t="s">
        <v>37</v>
      </c>
      <c r="O3" s="319"/>
      <c r="P3" s="49" t="s">
        <v>61</v>
      </c>
    </row>
    <row r="4" spans="1:16" s="70" customFormat="1" ht="12.75">
      <c r="A4" s="355"/>
      <c r="B4" s="352"/>
      <c r="C4" s="356"/>
      <c r="D4" s="356"/>
      <c r="E4" s="357"/>
      <c r="F4" s="357"/>
      <c r="G4" s="351"/>
      <c r="H4" s="319"/>
      <c r="I4" s="351" t="s">
        <v>38</v>
      </c>
      <c r="J4" s="352" t="s">
        <v>39</v>
      </c>
      <c r="K4" s="319"/>
      <c r="L4" s="319"/>
      <c r="M4" s="319"/>
      <c r="N4" s="364" t="s">
        <v>82</v>
      </c>
      <c r="O4" s="365"/>
      <c r="P4" s="364" t="s">
        <v>83</v>
      </c>
    </row>
    <row r="5" spans="1:16" s="70" customFormat="1" ht="12.75">
      <c r="A5" s="355"/>
      <c r="B5" s="352"/>
      <c r="C5" s="351" t="s">
        <v>40</v>
      </c>
      <c r="D5" s="351" t="s">
        <v>41</v>
      </c>
      <c r="E5" s="371" t="s">
        <v>42</v>
      </c>
      <c r="F5" s="371"/>
      <c r="G5" s="351"/>
      <c r="H5" s="319"/>
      <c r="I5" s="365"/>
      <c r="J5" s="351" t="s">
        <v>43</v>
      </c>
      <c r="K5" s="351" t="s">
        <v>44</v>
      </c>
      <c r="L5" s="351" t="s">
        <v>45</v>
      </c>
      <c r="M5" s="319"/>
      <c r="N5" s="365"/>
      <c r="O5" s="365"/>
      <c r="P5" s="365"/>
    </row>
    <row r="6" spans="1:16" s="70" customFormat="1" ht="15.75">
      <c r="A6" s="355"/>
      <c r="B6" s="352"/>
      <c r="C6" s="351"/>
      <c r="D6" s="351"/>
      <c r="E6" s="371"/>
      <c r="F6" s="371"/>
      <c r="G6" s="351"/>
      <c r="H6" s="319"/>
      <c r="I6" s="365"/>
      <c r="J6" s="351"/>
      <c r="K6" s="351"/>
      <c r="L6" s="351"/>
      <c r="M6" s="319"/>
      <c r="N6" s="1">
        <v>1</v>
      </c>
      <c r="O6" s="1">
        <v>2</v>
      </c>
      <c r="P6" s="1">
        <v>3</v>
      </c>
    </row>
    <row r="7" spans="1:16" s="70" customFormat="1" ht="31.5" customHeight="1">
      <c r="A7" s="355"/>
      <c r="B7" s="352"/>
      <c r="C7" s="351"/>
      <c r="D7" s="351"/>
      <c r="E7" s="353" t="s">
        <v>46</v>
      </c>
      <c r="F7" s="354" t="s">
        <v>47</v>
      </c>
      <c r="G7" s="351"/>
      <c r="H7" s="319"/>
      <c r="I7" s="365"/>
      <c r="J7" s="351"/>
      <c r="K7" s="351"/>
      <c r="L7" s="351"/>
      <c r="M7" s="319"/>
      <c r="N7" s="366" t="s">
        <v>156</v>
      </c>
      <c r="O7" s="367"/>
      <c r="P7" s="368"/>
    </row>
    <row r="8" spans="1:16" s="70" customFormat="1" ht="38.25" customHeight="1">
      <c r="A8" s="355"/>
      <c r="B8" s="352"/>
      <c r="C8" s="351"/>
      <c r="D8" s="351"/>
      <c r="E8" s="353"/>
      <c r="F8" s="353"/>
      <c r="G8" s="351"/>
      <c r="H8" s="319"/>
      <c r="I8" s="365"/>
      <c r="J8" s="351"/>
      <c r="K8" s="351"/>
      <c r="L8" s="351"/>
      <c r="M8" s="319"/>
      <c r="N8" s="2"/>
      <c r="O8" s="2"/>
      <c r="P8" s="2"/>
    </row>
    <row r="9" spans="1:16" s="70" customFormat="1" ht="16.5" thickBot="1">
      <c r="A9" s="10">
        <v>1</v>
      </c>
      <c r="B9" s="39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</row>
    <row r="10" spans="1:16" s="70" customFormat="1" ht="17.25" customHeight="1">
      <c r="A10" s="358" t="s">
        <v>103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</row>
    <row r="11" spans="1:16" ht="17.25" customHeight="1" thickBot="1">
      <c r="A11" s="359" t="s">
        <v>104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</row>
    <row r="12" spans="1:18" s="72" customFormat="1" ht="16.5" customHeight="1">
      <c r="A12" s="36" t="s">
        <v>62</v>
      </c>
      <c r="B12" s="99" t="s">
        <v>51</v>
      </c>
      <c r="C12" s="100"/>
      <c r="D12" s="100"/>
      <c r="E12" s="100"/>
      <c r="F12" s="101"/>
      <c r="G12" s="65">
        <f>SUM(G13:G14)</f>
        <v>3.5</v>
      </c>
      <c r="H12" s="102">
        <f>G12*30</f>
        <v>105</v>
      </c>
      <c r="I12" s="100">
        <v>8</v>
      </c>
      <c r="J12" s="100"/>
      <c r="K12" s="100"/>
      <c r="L12" s="100">
        <v>8</v>
      </c>
      <c r="M12" s="100">
        <f>H12-I12</f>
        <v>97</v>
      </c>
      <c r="N12" s="100"/>
      <c r="O12" s="6"/>
      <c r="P12" s="102"/>
      <c r="Q12" s="100"/>
      <c r="R12" s="103"/>
    </row>
    <row r="13" spans="1:18" s="73" customFormat="1" ht="15.75">
      <c r="A13" s="36" t="s">
        <v>63</v>
      </c>
      <c r="B13" s="51" t="s">
        <v>51</v>
      </c>
      <c r="C13" s="6"/>
      <c r="D13" s="6">
        <v>1</v>
      </c>
      <c r="E13" s="6"/>
      <c r="F13" s="1"/>
      <c r="G13" s="65">
        <v>1.5</v>
      </c>
      <c r="H13" s="5">
        <f>G13*30</f>
        <v>45</v>
      </c>
      <c r="I13" s="6">
        <v>4</v>
      </c>
      <c r="J13" s="6"/>
      <c r="K13" s="6"/>
      <c r="L13" s="6">
        <v>4</v>
      </c>
      <c r="M13" s="6">
        <f>H13-I13</f>
        <v>41</v>
      </c>
      <c r="N13" s="6">
        <v>4</v>
      </c>
      <c r="O13" s="6"/>
      <c r="P13" s="5"/>
      <c r="Q13" s="6"/>
      <c r="R13" s="104"/>
    </row>
    <row r="14" spans="1:18" s="73" customFormat="1" ht="15.75">
      <c r="A14" s="36" t="s">
        <v>64</v>
      </c>
      <c r="B14" s="105" t="s">
        <v>51</v>
      </c>
      <c r="C14" s="14">
        <v>2</v>
      </c>
      <c r="D14" s="14"/>
      <c r="E14" s="14"/>
      <c r="F14" s="106"/>
      <c r="G14" s="65">
        <v>2</v>
      </c>
      <c r="H14" s="48">
        <f>G14*30</f>
        <v>60</v>
      </c>
      <c r="I14" s="14">
        <v>4</v>
      </c>
      <c r="J14" s="14"/>
      <c r="K14" s="14"/>
      <c r="L14" s="14">
        <v>4</v>
      </c>
      <c r="M14" s="14">
        <f>H14-I14</f>
        <v>56</v>
      </c>
      <c r="N14" s="14"/>
      <c r="O14" s="6">
        <v>4</v>
      </c>
      <c r="P14" s="48"/>
      <c r="Q14" s="14"/>
      <c r="R14" s="107">
        <v>1</v>
      </c>
    </row>
    <row r="15" spans="1:16" s="73" customFormat="1" ht="15.75">
      <c r="A15" s="54" t="s">
        <v>65</v>
      </c>
      <c r="B15" s="56" t="s">
        <v>67</v>
      </c>
      <c r="C15" s="41"/>
      <c r="D15" s="6">
        <v>1</v>
      </c>
      <c r="E15" s="41"/>
      <c r="F15" s="41"/>
      <c r="G15" s="9">
        <v>3</v>
      </c>
      <c r="H15" s="6">
        <f>G15*30</f>
        <v>90</v>
      </c>
      <c r="I15" s="6">
        <v>4</v>
      </c>
      <c r="J15" s="6">
        <v>4</v>
      </c>
      <c r="K15" s="6"/>
      <c r="L15" s="6"/>
      <c r="M15" s="6">
        <f>H15-I15</f>
        <v>86</v>
      </c>
      <c r="N15" s="9">
        <v>4</v>
      </c>
      <c r="O15" s="41"/>
      <c r="P15" s="32"/>
    </row>
    <row r="16" spans="1:16" s="73" customFormat="1" ht="16.5" thickBot="1">
      <c r="A16" s="54" t="s">
        <v>66</v>
      </c>
      <c r="B16" s="52" t="s">
        <v>50</v>
      </c>
      <c r="C16" s="6">
        <v>1</v>
      </c>
      <c r="D16" s="9"/>
      <c r="E16" s="24"/>
      <c r="F16" s="49"/>
      <c r="G16" s="9">
        <v>3</v>
      </c>
      <c r="H16" s="6">
        <f>G16*30</f>
        <v>90</v>
      </c>
      <c r="I16" s="6">
        <v>4</v>
      </c>
      <c r="J16" s="6">
        <v>4</v>
      </c>
      <c r="K16" s="6"/>
      <c r="L16" s="6">
        <v>4</v>
      </c>
      <c r="M16" s="6">
        <f>H16-I16</f>
        <v>86</v>
      </c>
      <c r="N16" s="9">
        <v>4</v>
      </c>
      <c r="O16" s="6"/>
      <c r="P16" s="32"/>
    </row>
    <row r="17" spans="1:16" s="70" customFormat="1" ht="16.5" thickBot="1">
      <c r="A17" s="28"/>
      <c r="B17" s="11" t="s">
        <v>89</v>
      </c>
      <c r="C17" s="12"/>
      <c r="D17" s="12"/>
      <c r="E17" s="12"/>
      <c r="F17" s="13"/>
      <c r="G17" s="108">
        <f aca="true" t="shared" si="0" ref="G17:M17">SUM(G12,G15,G16)</f>
        <v>9.5</v>
      </c>
      <c r="H17" s="146">
        <f t="shared" si="0"/>
        <v>285</v>
      </c>
      <c r="I17" s="146">
        <f t="shared" si="0"/>
        <v>16</v>
      </c>
      <c r="J17" s="146">
        <f t="shared" si="0"/>
        <v>8</v>
      </c>
      <c r="K17" s="146">
        <f t="shared" si="0"/>
        <v>0</v>
      </c>
      <c r="L17" s="146">
        <f t="shared" si="0"/>
        <v>12</v>
      </c>
      <c r="M17" s="146">
        <f t="shared" si="0"/>
        <v>269</v>
      </c>
      <c r="N17" s="62">
        <f>SUM(N12:N16)</f>
        <v>12</v>
      </c>
      <c r="O17" s="63">
        <f>SUM(O12:O16)</f>
        <v>4</v>
      </c>
      <c r="P17" s="64"/>
    </row>
    <row r="18" spans="1:16" ht="17.25" customHeight="1" thickBot="1">
      <c r="A18" s="359" t="s">
        <v>105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</row>
    <row r="19" spans="1:16" ht="15.75">
      <c r="A19" s="79" t="s">
        <v>59</v>
      </c>
      <c r="B19" s="148" t="s">
        <v>68</v>
      </c>
      <c r="C19" s="4">
        <v>1</v>
      </c>
      <c r="D19" s="4"/>
      <c r="E19" s="4"/>
      <c r="F19" s="4"/>
      <c r="G19" s="4">
        <v>3</v>
      </c>
      <c r="H19" s="4">
        <f aca="true" t="shared" si="1" ref="H19:H25">G19*30</f>
        <v>90</v>
      </c>
      <c r="I19" s="4">
        <v>4</v>
      </c>
      <c r="J19" s="4">
        <v>4</v>
      </c>
      <c r="K19" s="4"/>
      <c r="L19" s="4"/>
      <c r="M19" s="4">
        <f aca="true" t="shared" si="2" ref="M19:M25">H19-I19</f>
        <v>86</v>
      </c>
      <c r="N19" s="4">
        <v>4</v>
      </c>
      <c r="O19" s="4"/>
      <c r="P19" s="80"/>
    </row>
    <row r="20" spans="1:16" ht="15.75">
      <c r="A20" s="25" t="s">
        <v>48</v>
      </c>
      <c r="B20" s="56" t="s">
        <v>145</v>
      </c>
      <c r="C20" s="6">
        <v>2</v>
      </c>
      <c r="D20" s="6"/>
      <c r="E20" s="6"/>
      <c r="F20" s="6"/>
      <c r="G20" s="6">
        <v>4</v>
      </c>
      <c r="H20" s="6">
        <f t="shared" si="1"/>
        <v>120</v>
      </c>
      <c r="I20" s="6">
        <v>4</v>
      </c>
      <c r="J20" s="6">
        <v>4</v>
      </c>
      <c r="K20" s="6"/>
      <c r="L20" s="6"/>
      <c r="M20" s="6">
        <f t="shared" si="2"/>
        <v>116</v>
      </c>
      <c r="N20" s="6"/>
      <c r="O20" s="6">
        <v>4</v>
      </c>
      <c r="P20" s="81"/>
    </row>
    <row r="21" spans="1:16" ht="15.75">
      <c r="A21" s="25" t="s">
        <v>60</v>
      </c>
      <c r="B21" s="56" t="s">
        <v>142</v>
      </c>
      <c r="C21" s="6">
        <v>2</v>
      </c>
      <c r="D21" s="6"/>
      <c r="E21" s="6"/>
      <c r="F21" s="6"/>
      <c r="G21" s="6">
        <v>4</v>
      </c>
      <c r="H21" s="6">
        <f t="shared" si="1"/>
        <v>120</v>
      </c>
      <c r="I21" s="6">
        <v>4</v>
      </c>
      <c r="J21" s="6">
        <v>4</v>
      </c>
      <c r="K21" s="6"/>
      <c r="L21" s="6"/>
      <c r="M21" s="6">
        <f t="shared" si="2"/>
        <v>116</v>
      </c>
      <c r="N21" s="6"/>
      <c r="O21" s="6">
        <v>4</v>
      </c>
      <c r="P21" s="81"/>
    </row>
    <row r="22" spans="1:16" ht="15.75">
      <c r="A22" s="25" t="s">
        <v>90</v>
      </c>
      <c r="B22" s="115" t="s">
        <v>167</v>
      </c>
      <c r="C22" s="6">
        <v>2</v>
      </c>
      <c r="D22" s="6"/>
      <c r="E22" s="6"/>
      <c r="F22" s="6"/>
      <c r="G22" s="6">
        <v>4</v>
      </c>
      <c r="H22" s="6">
        <f t="shared" si="1"/>
        <v>120</v>
      </c>
      <c r="I22" s="6">
        <v>4</v>
      </c>
      <c r="J22" s="6">
        <v>4</v>
      </c>
      <c r="K22" s="6"/>
      <c r="L22" s="6"/>
      <c r="M22" s="6">
        <f t="shared" si="2"/>
        <v>116</v>
      </c>
      <c r="N22" s="6"/>
      <c r="O22" s="6">
        <v>4</v>
      </c>
      <c r="P22" s="81"/>
    </row>
    <row r="23" spans="1:16" ht="15.75">
      <c r="A23" s="25" t="s">
        <v>113</v>
      </c>
      <c r="B23" s="56" t="s">
        <v>70</v>
      </c>
      <c r="C23" s="6">
        <v>1</v>
      </c>
      <c r="D23" s="6"/>
      <c r="E23" s="6"/>
      <c r="F23" s="6"/>
      <c r="G23" s="6">
        <v>3</v>
      </c>
      <c r="H23" s="6">
        <f t="shared" si="1"/>
        <v>90</v>
      </c>
      <c r="I23" s="6">
        <v>4</v>
      </c>
      <c r="J23" s="6">
        <v>4</v>
      </c>
      <c r="K23" s="6"/>
      <c r="L23" s="6"/>
      <c r="M23" s="6">
        <f t="shared" si="2"/>
        <v>86</v>
      </c>
      <c r="N23" s="6">
        <v>4</v>
      </c>
      <c r="O23" s="6"/>
      <c r="P23" s="81"/>
    </row>
    <row r="24" spans="1:16" ht="15.75">
      <c r="A24" s="25" t="s">
        <v>114</v>
      </c>
      <c r="B24" s="56" t="s">
        <v>168</v>
      </c>
      <c r="C24" s="6">
        <v>1</v>
      </c>
      <c r="D24" s="6"/>
      <c r="E24" s="6"/>
      <c r="F24" s="6"/>
      <c r="G24" s="6">
        <v>4.5</v>
      </c>
      <c r="H24" s="6">
        <f t="shared" si="1"/>
        <v>135</v>
      </c>
      <c r="I24" s="6">
        <v>4</v>
      </c>
      <c r="J24" s="6">
        <v>4</v>
      </c>
      <c r="K24" s="6"/>
      <c r="L24" s="6"/>
      <c r="M24" s="6">
        <f t="shared" si="2"/>
        <v>131</v>
      </c>
      <c r="N24" s="6">
        <v>4</v>
      </c>
      <c r="O24" s="6"/>
      <c r="P24" s="81"/>
    </row>
    <row r="25" spans="1:16" ht="15.75">
      <c r="A25" s="25" t="s">
        <v>115</v>
      </c>
      <c r="B25" s="56" t="s">
        <v>169</v>
      </c>
      <c r="C25" s="6"/>
      <c r="D25" s="6"/>
      <c r="E25" s="6"/>
      <c r="F25" s="6">
        <v>2</v>
      </c>
      <c r="G25" s="6">
        <v>2</v>
      </c>
      <c r="H25" s="6">
        <f t="shared" si="1"/>
        <v>60</v>
      </c>
      <c r="I25" s="6">
        <v>4</v>
      </c>
      <c r="J25" s="6"/>
      <c r="K25" s="6"/>
      <c r="L25" s="6">
        <v>4</v>
      </c>
      <c r="M25" s="6">
        <f t="shared" si="2"/>
        <v>56</v>
      </c>
      <c r="N25" s="6">
        <v>4</v>
      </c>
      <c r="O25" s="6"/>
      <c r="P25" s="81"/>
    </row>
    <row r="26" spans="1:17" s="70" customFormat="1" ht="16.5" thickBot="1">
      <c r="A26" s="374" t="s">
        <v>107</v>
      </c>
      <c r="B26" s="375"/>
      <c r="C26" s="30"/>
      <c r="D26" s="30"/>
      <c r="E26" s="30"/>
      <c r="F26" s="30"/>
      <c r="G26" s="82">
        <f aca="true" t="shared" si="3" ref="G26:P26">SUM(G19:G25)</f>
        <v>24.5</v>
      </c>
      <c r="H26" s="82">
        <f t="shared" si="3"/>
        <v>735</v>
      </c>
      <c r="I26" s="82">
        <f t="shared" si="3"/>
        <v>28</v>
      </c>
      <c r="J26" s="82">
        <f t="shared" si="3"/>
        <v>24</v>
      </c>
      <c r="K26" s="82">
        <f t="shared" si="3"/>
        <v>0</v>
      </c>
      <c r="L26" s="82">
        <f t="shared" si="3"/>
        <v>4</v>
      </c>
      <c r="M26" s="82">
        <f t="shared" si="3"/>
        <v>707</v>
      </c>
      <c r="N26" s="82">
        <f t="shared" si="3"/>
        <v>16</v>
      </c>
      <c r="O26" s="82">
        <f t="shared" si="3"/>
        <v>12</v>
      </c>
      <c r="P26" s="83">
        <f t="shared" si="3"/>
        <v>0</v>
      </c>
      <c r="Q26" s="50">
        <f>G26*30</f>
        <v>735</v>
      </c>
    </row>
    <row r="27" spans="1:16" s="70" customFormat="1" ht="12.75">
      <c r="A27" s="372" t="s">
        <v>125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</row>
    <row r="28" spans="1:16" s="70" customFormat="1" ht="15.75">
      <c r="A28" s="25" t="s">
        <v>126</v>
      </c>
      <c r="B28" s="56" t="s">
        <v>53</v>
      </c>
      <c r="C28" s="6"/>
      <c r="D28" s="6">
        <v>3</v>
      </c>
      <c r="E28" s="6"/>
      <c r="F28" s="6"/>
      <c r="G28" s="18">
        <v>6</v>
      </c>
      <c r="H28" s="9">
        <f>G28*30</f>
        <v>180</v>
      </c>
      <c r="I28" s="9"/>
      <c r="J28" s="9"/>
      <c r="K28" s="9"/>
      <c r="L28" s="9"/>
      <c r="M28" s="9"/>
      <c r="N28" s="9"/>
      <c r="O28" s="9"/>
      <c r="P28" s="6"/>
    </row>
    <row r="29" spans="1:16" s="70" customFormat="1" ht="16.5" thickBot="1">
      <c r="A29" s="369" t="s">
        <v>110</v>
      </c>
      <c r="B29" s="370"/>
      <c r="C29" s="30"/>
      <c r="D29" s="30"/>
      <c r="E29" s="30"/>
      <c r="F29" s="30"/>
      <c r="G29" s="30">
        <f>G28</f>
        <v>6</v>
      </c>
      <c r="H29" s="30">
        <f>H28</f>
        <v>180</v>
      </c>
      <c r="I29" s="30"/>
      <c r="J29" s="30"/>
      <c r="K29" s="30"/>
      <c r="L29" s="30"/>
      <c r="M29" s="30"/>
      <c r="N29" s="30"/>
      <c r="O29" s="30"/>
      <c r="P29" s="30"/>
    </row>
    <row r="30" spans="1:16" s="70" customFormat="1" ht="13.5" thickBot="1">
      <c r="A30" s="333" t="s">
        <v>127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5"/>
      <c r="O30" s="335"/>
      <c r="P30" s="334"/>
    </row>
    <row r="31" spans="1:16" s="70" customFormat="1" ht="16.5" thickBot="1">
      <c r="A31" s="36" t="s">
        <v>128</v>
      </c>
      <c r="B31" s="78" t="s">
        <v>129</v>
      </c>
      <c r="C31" s="20">
        <v>3</v>
      </c>
      <c r="D31" s="20"/>
      <c r="E31" s="20"/>
      <c r="F31" s="20"/>
      <c r="G31" s="20">
        <v>24</v>
      </c>
      <c r="H31" s="37">
        <f>G31*30</f>
        <v>720</v>
      </c>
      <c r="I31" s="37"/>
      <c r="J31" s="37"/>
      <c r="K31" s="37"/>
      <c r="L31" s="37"/>
      <c r="M31" s="38"/>
      <c r="N31" s="44"/>
      <c r="O31" s="45"/>
      <c r="P31" s="46"/>
    </row>
    <row r="32" spans="1:16" s="70" customFormat="1" ht="17.25" customHeight="1" thickBot="1">
      <c r="A32" s="343" t="s">
        <v>106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</row>
    <row r="33" spans="1:18" ht="17.25" customHeight="1" thickBot="1">
      <c r="A33" s="345" t="s">
        <v>116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7"/>
    </row>
    <row r="34" spans="1:18" ht="16.5" customHeight="1" thickBot="1">
      <c r="A34" s="336" t="s">
        <v>117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</row>
    <row r="35" spans="1:19" s="70" customFormat="1" ht="15.75">
      <c r="A35" s="79" t="s">
        <v>112</v>
      </c>
      <c r="B35" s="122" t="s">
        <v>118</v>
      </c>
      <c r="C35" s="123"/>
      <c r="D35" s="4">
        <v>2</v>
      </c>
      <c r="E35" s="124"/>
      <c r="F35" s="124"/>
      <c r="G35" s="125">
        <v>3</v>
      </c>
      <c r="H35" s="4">
        <f>G35*30</f>
        <v>90</v>
      </c>
      <c r="I35" s="126">
        <f>SUM(J35:L35)</f>
        <v>4</v>
      </c>
      <c r="J35" s="4">
        <v>4</v>
      </c>
      <c r="K35" s="4"/>
      <c r="L35" s="4"/>
      <c r="M35" s="4">
        <f>H35-I35</f>
        <v>86</v>
      </c>
      <c r="N35" s="127"/>
      <c r="O35" s="4">
        <v>4</v>
      </c>
      <c r="P35" s="7"/>
      <c r="Q35" s="5">
        <v>2</v>
      </c>
      <c r="R35" s="98">
        <v>2</v>
      </c>
      <c r="S35" s="130"/>
    </row>
    <row r="36" spans="1:18" s="70" customFormat="1" ht="15.75">
      <c r="A36" s="25" t="s">
        <v>122</v>
      </c>
      <c r="B36" s="76" t="s">
        <v>119</v>
      </c>
      <c r="C36" s="110"/>
      <c r="D36" s="6">
        <v>2</v>
      </c>
      <c r="E36" s="52"/>
      <c r="F36" s="52"/>
      <c r="G36" s="116">
        <v>3</v>
      </c>
      <c r="H36" s="6">
        <f>G36*30</f>
        <v>90</v>
      </c>
      <c r="I36" s="111">
        <f>SUM(J36:L36)</f>
        <v>4</v>
      </c>
      <c r="J36" s="6">
        <v>4</v>
      </c>
      <c r="K36" s="6"/>
      <c r="L36" s="6"/>
      <c r="M36" s="6">
        <f>H36-I36</f>
        <v>86</v>
      </c>
      <c r="N36" s="112"/>
      <c r="O36" s="6">
        <v>4</v>
      </c>
      <c r="P36" s="8"/>
      <c r="Q36" s="5">
        <v>2</v>
      </c>
      <c r="R36" s="98">
        <v>2</v>
      </c>
    </row>
    <row r="37" spans="1:18" s="70" customFormat="1" ht="15.75">
      <c r="A37" s="25" t="s">
        <v>123</v>
      </c>
      <c r="B37" s="109" t="s">
        <v>52</v>
      </c>
      <c r="C37" s="6"/>
      <c r="D37" s="6">
        <v>2</v>
      </c>
      <c r="E37" s="6"/>
      <c r="F37" s="3"/>
      <c r="G37" s="116">
        <v>3</v>
      </c>
      <c r="H37" s="6">
        <f>G37*30</f>
        <v>90</v>
      </c>
      <c r="I37" s="111">
        <f>SUM(J37:L37)</f>
        <v>4</v>
      </c>
      <c r="J37" s="6">
        <v>4</v>
      </c>
      <c r="K37" s="6"/>
      <c r="L37" s="6"/>
      <c r="M37" s="6">
        <f>H37-I37</f>
        <v>86</v>
      </c>
      <c r="N37" s="6"/>
      <c r="O37" s="113">
        <v>4</v>
      </c>
      <c r="P37" s="8"/>
      <c r="Q37" s="5">
        <v>2</v>
      </c>
      <c r="R37" s="98">
        <v>2</v>
      </c>
    </row>
    <row r="38" spans="1:18" s="70" customFormat="1" ht="15.75">
      <c r="A38" s="25" t="s">
        <v>124</v>
      </c>
      <c r="B38" s="51" t="s">
        <v>120</v>
      </c>
      <c r="C38" s="6"/>
      <c r="D38" s="6">
        <v>2</v>
      </c>
      <c r="E38" s="6"/>
      <c r="F38" s="3"/>
      <c r="G38" s="116">
        <v>3</v>
      </c>
      <c r="H38" s="6">
        <f>G38*30</f>
        <v>90</v>
      </c>
      <c r="I38" s="111">
        <f>SUM(J38:L38)</f>
        <v>4</v>
      </c>
      <c r="J38" s="6">
        <v>4</v>
      </c>
      <c r="K38" s="6"/>
      <c r="L38" s="6"/>
      <c r="M38" s="6">
        <f>H38-I38</f>
        <v>86</v>
      </c>
      <c r="N38" s="6"/>
      <c r="O38" s="113">
        <v>4</v>
      </c>
      <c r="P38" s="8"/>
      <c r="Q38" s="5">
        <v>2</v>
      </c>
      <c r="R38" s="98">
        <v>2</v>
      </c>
    </row>
    <row r="39" spans="1:18" s="70" customFormat="1" ht="15.75">
      <c r="A39" s="25" t="s">
        <v>134</v>
      </c>
      <c r="B39" s="51" t="s">
        <v>135</v>
      </c>
      <c r="C39" s="6"/>
      <c r="D39" s="6"/>
      <c r="E39" s="6"/>
      <c r="F39" s="3"/>
      <c r="G39" s="116">
        <v>3</v>
      </c>
      <c r="H39" s="6">
        <f>G39*30</f>
        <v>90</v>
      </c>
      <c r="I39" s="111">
        <f>SUM(J39:L39)</f>
        <v>4</v>
      </c>
      <c r="J39" s="6">
        <v>4</v>
      </c>
      <c r="K39" s="6"/>
      <c r="L39" s="6"/>
      <c r="M39" s="6">
        <f>H39-I39</f>
        <v>86</v>
      </c>
      <c r="N39" s="6"/>
      <c r="O39" s="113"/>
      <c r="P39" s="8"/>
      <c r="Q39" s="130"/>
      <c r="R39" s="131"/>
    </row>
    <row r="40" spans="1:18" s="70" customFormat="1" ht="15.75">
      <c r="A40" s="341" t="s">
        <v>121</v>
      </c>
      <c r="B40" s="342"/>
      <c r="C40" s="118"/>
      <c r="D40" s="118"/>
      <c r="E40" s="118"/>
      <c r="F40" s="119"/>
      <c r="G40" s="120">
        <f>G38</f>
        <v>3</v>
      </c>
      <c r="H40" s="121">
        <f>H38</f>
        <v>90</v>
      </c>
      <c r="I40" s="121">
        <f>I38</f>
        <v>4</v>
      </c>
      <c r="J40" s="121">
        <f>J38</f>
        <v>4</v>
      </c>
      <c r="K40" s="121"/>
      <c r="L40" s="121">
        <f>L38</f>
        <v>0</v>
      </c>
      <c r="M40" s="121">
        <f>M38</f>
        <v>86</v>
      </c>
      <c r="N40" s="121">
        <f>N38</f>
        <v>0</v>
      </c>
      <c r="O40" s="121">
        <f>O38</f>
        <v>4</v>
      </c>
      <c r="P40" s="128"/>
      <c r="Q40" s="117">
        <v>2</v>
      </c>
      <c r="R40" s="114">
        <v>2</v>
      </c>
    </row>
    <row r="41" spans="1:16" ht="17.25" customHeight="1" thickBot="1">
      <c r="A41" s="320" t="s">
        <v>108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</row>
    <row r="42" spans="1:19" s="70" customFormat="1" ht="15.75">
      <c r="A42" s="317" t="s">
        <v>84</v>
      </c>
      <c r="B42" s="318"/>
      <c r="C42" s="3"/>
      <c r="D42" s="3" t="s">
        <v>170</v>
      </c>
      <c r="E42" s="3"/>
      <c r="F42" s="3"/>
      <c r="G42" s="3">
        <f>H42/30</f>
        <v>7</v>
      </c>
      <c r="H42" s="3">
        <v>210</v>
      </c>
      <c r="I42" s="126">
        <f>SUM(J42:L42)</f>
        <v>4</v>
      </c>
      <c r="J42" s="157">
        <v>4</v>
      </c>
      <c r="K42" s="157"/>
      <c r="L42" s="157"/>
      <c r="M42" s="158">
        <f>H42-I42</f>
        <v>206</v>
      </c>
      <c r="N42" s="3">
        <v>4</v>
      </c>
      <c r="O42" s="3"/>
      <c r="P42" s="74"/>
      <c r="S42" s="155"/>
    </row>
    <row r="43" spans="1:16" s="70" customFormat="1" ht="15.75">
      <c r="A43" s="317" t="s">
        <v>143</v>
      </c>
      <c r="B43" s="319"/>
      <c r="C43" s="3"/>
      <c r="D43" s="53" t="s">
        <v>144</v>
      </c>
      <c r="E43" s="3"/>
      <c r="F43" s="3"/>
      <c r="G43" s="3">
        <f>H43/30</f>
        <v>16</v>
      </c>
      <c r="H43" s="3">
        <v>480</v>
      </c>
      <c r="I43" s="111">
        <f>SUM(J43:L43)</f>
        <v>16</v>
      </c>
      <c r="J43" s="157">
        <v>12</v>
      </c>
      <c r="K43" s="157"/>
      <c r="L43" s="157">
        <v>4</v>
      </c>
      <c r="M43" s="158">
        <f>H43-I43</f>
        <v>464</v>
      </c>
      <c r="N43" s="3"/>
      <c r="O43" s="3">
        <v>12</v>
      </c>
      <c r="P43" s="74"/>
    </row>
    <row r="44" spans="1:16" s="70" customFormat="1" ht="15.75">
      <c r="A44" s="25" t="s">
        <v>91</v>
      </c>
      <c r="B44" s="76" t="s">
        <v>49</v>
      </c>
      <c r="C44" s="6"/>
      <c r="D44" s="6">
        <v>1</v>
      </c>
      <c r="E44" s="6"/>
      <c r="F44" s="75"/>
      <c r="G44" s="3">
        <f>H44/30</f>
        <v>3.5</v>
      </c>
      <c r="H44" s="3">
        <v>105</v>
      </c>
      <c r="I44" s="111">
        <f>SUM(J44:L44)</f>
        <v>4</v>
      </c>
      <c r="J44" s="157">
        <v>4</v>
      </c>
      <c r="K44" s="157"/>
      <c r="L44" s="157"/>
      <c r="M44" s="158">
        <f>H44-I44</f>
        <v>101</v>
      </c>
      <c r="N44" s="3">
        <v>4</v>
      </c>
      <c r="O44" s="3"/>
      <c r="P44" s="74"/>
    </row>
    <row r="45" spans="1:16" s="70" customFormat="1" ht="15.75">
      <c r="A45" s="25" t="s">
        <v>92</v>
      </c>
      <c r="B45" s="76" t="s">
        <v>80</v>
      </c>
      <c r="C45" s="6"/>
      <c r="D45" s="6">
        <v>1</v>
      </c>
      <c r="E45" s="6"/>
      <c r="F45" s="75"/>
      <c r="G45" s="3">
        <f>H45/30</f>
        <v>3.5</v>
      </c>
      <c r="H45" s="3">
        <v>105</v>
      </c>
      <c r="I45" s="111">
        <f>SUM(J45:L45)</f>
        <v>4</v>
      </c>
      <c r="J45" s="157">
        <v>4</v>
      </c>
      <c r="K45" s="157"/>
      <c r="L45" s="157"/>
      <c r="M45" s="158">
        <f>H45-I45</f>
        <v>101</v>
      </c>
      <c r="N45" s="3">
        <v>4</v>
      </c>
      <c r="O45" s="3"/>
      <c r="P45" s="74"/>
    </row>
    <row r="46" spans="1:16" s="70" customFormat="1" ht="15.75">
      <c r="A46" s="25" t="s">
        <v>93</v>
      </c>
      <c r="B46" s="56" t="s">
        <v>71</v>
      </c>
      <c r="C46" s="6"/>
      <c r="D46" s="6">
        <v>1</v>
      </c>
      <c r="E46" s="6"/>
      <c r="F46" s="6"/>
      <c r="G46" s="6">
        <v>3</v>
      </c>
      <c r="H46" s="3">
        <v>105</v>
      </c>
      <c r="I46" s="6">
        <v>4</v>
      </c>
      <c r="J46" s="6">
        <v>4</v>
      </c>
      <c r="K46" s="6"/>
      <c r="L46" s="6"/>
      <c r="M46" s="6">
        <f>H46-I46</f>
        <v>101</v>
      </c>
      <c r="N46" s="6">
        <v>4</v>
      </c>
      <c r="O46" s="6"/>
      <c r="P46" s="81"/>
    </row>
    <row r="47" spans="1:16" s="70" customFormat="1" ht="15.75">
      <c r="A47" s="25" t="s">
        <v>94</v>
      </c>
      <c r="B47" s="56" t="s">
        <v>72</v>
      </c>
      <c r="C47" s="6"/>
      <c r="D47" s="6">
        <v>2</v>
      </c>
      <c r="E47" s="6"/>
      <c r="F47" s="6"/>
      <c r="G47" s="3">
        <f>H47/30</f>
        <v>4</v>
      </c>
      <c r="H47" s="6">
        <v>120</v>
      </c>
      <c r="I47" s="111">
        <f>SUM(J47:L47)</f>
        <v>4</v>
      </c>
      <c r="J47" s="156">
        <v>4</v>
      </c>
      <c r="K47" s="156"/>
      <c r="L47" s="156"/>
      <c r="M47" s="156">
        <f>H47-I47</f>
        <v>116</v>
      </c>
      <c r="N47" s="6"/>
      <c r="O47" s="6">
        <v>4</v>
      </c>
      <c r="P47" s="74"/>
    </row>
    <row r="48" spans="1:16" ht="15.75">
      <c r="A48" s="25" t="s">
        <v>95</v>
      </c>
      <c r="B48" s="56" t="s">
        <v>69</v>
      </c>
      <c r="C48" s="6"/>
      <c r="D48" s="6">
        <v>2</v>
      </c>
      <c r="E48" s="6"/>
      <c r="F48" s="75"/>
      <c r="G48" s="3">
        <f>H48/30</f>
        <v>4</v>
      </c>
      <c r="H48" s="6">
        <v>120</v>
      </c>
      <c r="I48" s="111">
        <f>SUM(J48:L48)</f>
        <v>4</v>
      </c>
      <c r="J48" s="156">
        <v>4</v>
      </c>
      <c r="K48" s="156"/>
      <c r="L48" s="158"/>
      <c r="M48" s="158">
        <f>H48-I48</f>
        <v>116</v>
      </c>
      <c r="N48" s="9"/>
      <c r="O48" s="9">
        <v>4</v>
      </c>
      <c r="P48" s="81"/>
    </row>
    <row r="49" spans="1:16" s="70" customFormat="1" ht="15.75">
      <c r="A49" s="25" t="s">
        <v>96</v>
      </c>
      <c r="B49" s="56" t="s">
        <v>87</v>
      </c>
      <c r="C49" s="6"/>
      <c r="D49" s="6">
        <v>2</v>
      </c>
      <c r="E49" s="6"/>
      <c r="F49" s="6"/>
      <c r="G49" s="3">
        <f>H49/30</f>
        <v>8</v>
      </c>
      <c r="H49" s="6">
        <v>240</v>
      </c>
      <c r="I49" s="111">
        <f>SUM(J49:L49)</f>
        <v>4</v>
      </c>
      <c r="J49" s="156">
        <v>4</v>
      </c>
      <c r="K49" s="156"/>
      <c r="L49" s="6"/>
      <c r="M49" s="156">
        <f>H49-I49</f>
        <v>236</v>
      </c>
      <c r="N49" s="6"/>
      <c r="O49" s="6">
        <v>4</v>
      </c>
      <c r="P49" s="74"/>
    </row>
    <row r="50" spans="1:16" ht="15.75">
      <c r="A50" s="25" t="s">
        <v>130</v>
      </c>
      <c r="B50" s="56" t="s">
        <v>75</v>
      </c>
      <c r="C50" s="6"/>
      <c r="D50" s="6">
        <v>2</v>
      </c>
      <c r="E50" s="6"/>
      <c r="F50" s="6"/>
      <c r="G50" s="3">
        <f>H50/30</f>
        <v>4</v>
      </c>
      <c r="H50" s="6">
        <v>120</v>
      </c>
      <c r="I50" s="111">
        <f>SUM(J50:L50)</f>
        <v>4</v>
      </c>
      <c r="J50" s="156">
        <v>4</v>
      </c>
      <c r="K50" s="156"/>
      <c r="L50" s="156"/>
      <c r="M50" s="156">
        <f>H50-I50</f>
        <v>116</v>
      </c>
      <c r="N50" s="6"/>
      <c r="O50" s="6">
        <v>4</v>
      </c>
      <c r="P50" s="81"/>
    </row>
    <row r="51" spans="1:16" s="70" customFormat="1" ht="15.75">
      <c r="A51" s="25" t="s">
        <v>95</v>
      </c>
      <c r="B51" s="56" t="s">
        <v>74</v>
      </c>
      <c r="C51" s="6"/>
      <c r="D51" s="6">
        <v>2</v>
      </c>
      <c r="E51" s="6"/>
      <c r="F51" s="75"/>
      <c r="G51" s="3">
        <f>H51/30</f>
        <v>4</v>
      </c>
      <c r="H51" s="9">
        <v>120</v>
      </c>
      <c r="I51" s="111">
        <f>SUM(J51:L51)</f>
        <v>4</v>
      </c>
      <c r="J51" s="156">
        <v>4</v>
      </c>
      <c r="K51" s="156"/>
      <c r="L51" s="158"/>
      <c r="M51" s="158">
        <f>H51-I51</f>
        <v>116</v>
      </c>
      <c r="N51" s="9"/>
      <c r="O51" s="37">
        <v>4</v>
      </c>
      <c r="P51" s="74"/>
    </row>
    <row r="52" spans="1:16" s="70" customFormat="1" ht="15.75">
      <c r="A52" s="25" t="s">
        <v>131</v>
      </c>
      <c r="B52" s="57" t="s">
        <v>73</v>
      </c>
      <c r="C52" s="6"/>
      <c r="D52" s="6"/>
      <c r="E52" s="6"/>
      <c r="F52" s="75"/>
      <c r="G52" s="3"/>
      <c r="H52" s="9"/>
      <c r="I52" s="111">
        <f>SUM(J52:L52)</f>
        <v>0</v>
      </c>
      <c r="J52" s="158"/>
      <c r="K52" s="158"/>
      <c r="L52" s="158"/>
      <c r="M52" s="158"/>
      <c r="N52" s="9"/>
      <c r="O52" s="37"/>
      <c r="P52" s="74"/>
    </row>
    <row r="53" spans="1:16" s="70" customFormat="1" ht="15.75">
      <c r="A53" s="25" t="s">
        <v>132</v>
      </c>
      <c r="B53" s="57" t="s">
        <v>73</v>
      </c>
      <c r="C53" s="58"/>
      <c r="D53" s="53">
        <v>1</v>
      </c>
      <c r="E53" s="58"/>
      <c r="F53" s="58"/>
      <c r="G53" s="3">
        <f>H53/30</f>
        <v>4</v>
      </c>
      <c r="H53" s="3">
        <v>120</v>
      </c>
      <c r="I53" s="111">
        <v>4</v>
      </c>
      <c r="J53" s="158"/>
      <c r="K53" s="158"/>
      <c r="L53" s="158"/>
      <c r="M53" s="158">
        <f>H53-I53</f>
        <v>116</v>
      </c>
      <c r="N53" s="9">
        <v>4</v>
      </c>
      <c r="O53" s="9"/>
      <c r="P53" s="67"/>
    </row>
    <row r="54" spans="1:16" s="70" customFormat="1" ht="15.75">
      <c r="A54" s="25" t="s">
        <v>133</v>
      </c>
      <c r="B54" s="57" t="s">
        <v>73</v>
      </c>
      <c r="C54" s="58"/>
      <c r="D54" s="53">
        <v>2</v>
      </c>
      <c r="E54" s="59"/>
      <c r="F54" s="58"/>
      <c r="G54" s="3">
        <f>H54/30</f>
        <v>8</v>
      </c>
      <c r="H54" s="6">
        <v>240</v>
      </c>
      <c r="I54" s="111">
        <v>4</v>
      </c>
      <c r="J54" s="158"/>
      <c r="K54" s="158"/>
      <c r="L54" s="158"/>
      <c r="M54" s="158">
        <f>H54-I54</f>
        <v>236</v>
      </c>
      <c r="N54" s="9"/>
      <c r="O54" s="3">
        <v>4</v>
      </c>
      <c r="P54" s="67"/>
    </row>
    <row r="55" spans="1:16" s="70" customFormat="1" ht="16.5" thickBot="1">
      <c r="A55" s="339" t="s">
        <v>109</v>
      </c>
      <c r="B55" s="340"/>
      <c r="C55" s="60"/>
      <c r="D55" s="29"/>
      <c r="E55" s="29"/>
      <c r="F55" s="29"/>
      <c r="G55" s="29">
        <f aca="true" t="shared" si="4" ref="G55:O55">SUM(G42:G43)</f>
        <v>23</v>
      </c>
      <c r="H55" s="29">
        <f t="shared" si="4"/>
        <v>690</v>
      </c>
      <c r="I55" s="159">
        <f t="shared" si="4"/>
        <v>20</v>
      </c>
      <c r="J55" s="159">
        <f t="shared" si="4"/>
        <v>16</v>
      </c>
      <c r="K55" s="159">
        <f t="shared" si="4"/>
        <v>0</v>
      </c>
      <c r="L55" s="159">
        <f t="shared" si="4"/>
        <v>4</v>
      </c>
      <c r="M55" s="159">
        <f t="shared" si="4"/>
        <v>670</v>
      </c>
      <c r="N55" s="29">
        <f t="shared" si="4"/>
        <v>4</v>
      </c>
      <c r="O55" s="29">
        <f t="shared" si="4"/>
        <v>12</v>
      </c>
      <c r="P55" s="61"/>
    </row>
    <row r="56" spans="1:16" s="70" customFormat="1" ht="19.5" thickBot="1">
      <c r="A56" s="315" t="s">
        <v>54</v>
      </c>
      <c r="B56" s="316"/>
      <c r="C56" s="15"/>
      <c r="D56" s="16"/>
      <c r="E56" s="16"/>
      <c r="F56" s="16"/>
      <c r="G56" s="147">
        <f>SUM(G17,G40,G26,G55,G29,G31)</f>
        <v>90</v>
      </c>
      <c r="H56" s="147">
        <f>SUM(H17,H40,H26,H55,H29,H31)</f>
        <v>2700</v>
      </c>
      <c r="I56" s="16"/>
      <c r="J56" s="16"/>
      <c r="K56" s="16"/>
      <c r="L56" s="16"/>
      <c r="M56" s="35"/>
      <c r="N56" s="129">
        <f>SUM(N17,N26,N40,N55)</f>
        <v>32</v>
      </c>
      <c r="O56" s="129">
        <f>SUM(O17,O26,O40,O55)</f>
        <v>32</v>
      </c>
      <c r="P56" s="17"/>
    </row>
    <row r="57" spans="1:16" s="70" customFormat="1" ht="16.5" thickBot="1">
      <c r="A57" s="378"/>
      <c r="B57" s="379"/>
      <c r="C57" s="380"/>
      <c r="D57" s="380"/>
      <c r="E57" s="380"/>
      <c r="F57" s="381"/>
      <c r="G57" s="19"/>
      <c r="H57" s="20"/>
      <c r="I57" s="20"/>
      <c r="J57" s="20"/>
      <c r="K57" s="20"/>
      <c r="L57" s="20"/>
      <c r="M57" s="21"/>
      <c r="N57" s="66">
        <f>N56</f>
        <v>32</v>
      </c>
      <c r="O57" s="66">
        <f>O56</f>
        <v>32</v>
      </c>
      <c r="P57" s="69"/>
    </row>
    <row r="58" spans="1:16" s="70" customFormat="1" ht="16.5" thickBot="1">
      <c r="A58" s="378"/>
      <c r="B58" s="379"/>
      <c r="C58" s="379"/>
      <c r="D58" s="379"/>
      <c r="E58" s="379"/>
      <c r="F58" s="385"/>
      <c r="G58" s="22"/>
      <c r="H58" s="18"/>
      <c r="I58" s="18"/>
      <c r="J58" s="18"/>
      <c r="K58" s="18"/>
      <c r="L58" s="18"/>
      <c r="M58" s="23"/>
      <c r="N58" s="18"/>
      <c r="O58" s="31"/>
      <c r="P58" s="42"/>
    </row>
    <row r="59" spans="1:16" s="70" customFormat="1" ht="16.5" thickBot="1">
      <c r="A59" s="382" t="s">
        <v>55</v>
      </c>
      <c r="B59" s="383"/>
      <c r="C59" s="383"/>
      <c r="D59" s="383"/>
      <c r="E59" s="383"/>
      <c r="F59" s="383"/>
      <c r="G59" s="384"/>
      <c r="H59" s="384"/>
      <c r="I59" s="384"/>
      <c r="J59" s="384"/>
      <c r="K59" s="384"/>
      <c r="L59" s="384"/>
      <c r="M59" s="384"/>
      <c r="N59" s="26">
        <f>COUNTIF($C12:$C35,"=1")</f>
        <v>4</v>
      </c>
      <c r="O59" s="26">
        <f>COUNTIF($C12:$C35,"=2")</f>
        <v>4</v>
      </c>
      <c r="P59" s="43"/>
    </row>
    <row r="60" spans="1:16" s="70" customFormat="1" ht="15.75">
      <c r="A60" s="382" t="s">
        <v>56</v>
      </c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97">
        <f>COUNTIF($D12:$D35,"=1")+1</f>
        <v>3</v>
      </c>
      <c r="O60" s="97">
        <f>COUNTIF($D12:$D35,"=2")+3</f>
        <v>4</v>
      </c>
      <c r="P60" s="5"/>
    </row>
    <row r="61" spans="1:16" s="70" customFormat="1" ht="15.75">
      <c r="A61" s="382" t="s">
        <v>57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6"/>
      <c r="O61" s="32"/>
      <c r="P61" s="5"/>
    </row>
    <row r="62" spans="1:16" s="70" customFormat="1" ht="16.5" thickBot="1">
      <c r="A62" s="376" t="s">
        <v>58</v>
      </c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14"/>
      <c r="O62" s="47"/>
      <c r="P62" s="48"/>
    </row>
    <row r="63" spans="1:16" s="70" customFormat="1" ht="16.5" thickBot="1">
      <c r="A63" s="33"/>
      <c r="B63" s="322"/>
      <c r="C63" s="323"/>
      <c r="D63" s="323"/>
      <c r="E63" s="323"/>
      <c r="F63" s="323"/>
      <c r="G63" s="34"/>
      <c r="H63" s="34"/>
      <c r="I63" s="34"/>
      <c r="J63" s="34"/>
      <c r="K63" s="34"/>
      <c r="L63" s="34"/>
      <c r="M63" s="34"/>
      <c r="N63" s="324">
        <f>SUM(G40,G17,G26,G55)</f>
        <v>60</v>
      </c>
      <c r="O63" s="325"/>
      <c r="P63" s="55">
        <f>SUM(G29,G31)</f>
        <v>30</v>
      </c>
    </row>
    <row r="64" spans="1:16" ht="24" customHeight="1">
      <c r="A64" s="330" t="s">
        <v>139</v>
      </c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2"/>
    </row>
    <row r="65" spans="1:16" ht="35.25" customHeight="1" thickBot="1">
      <c r="A65" s="141" t="s">
        <v>140</v>
      </c>
      <c r="B65" s="142" t="s">
        <v>141</v>
      </c>
      <c r="C65" s="143">
        <v>2</v>
      </c>
      <c r="D65" s="143">
        <v>1</v>
      </c>
      <c r="E65" s="143"/>
      <c r="F65" s="143"/>
      <c r="G65" s="143">
        <v>6</v>
      </c>
      <c r="H65" s="143">
        <f>G65*30</f>
        <v>180</v>
      </c>
      <c r="I65" s="144">
        <v>32</v>
      </c>
      <c r="J65" s="144"/>
      <c r="K65" s="144"/>
      <c r="L65" s="144" t="s">
        <v>157</v>
      </c>
      <c r="M65" s="144">
        <f>H65-I65</f>
        <v>148</v>
      </c>
      <c r="N65" s="154" t="s">
        <v>158</v>
      </c>
      <c r="O65" s="154" t="s">
        <v>158</v>
      </c>
      <c r="P65" s="145"/>
    </row>
    <row r="66" spans="1:16" ht="24" customHeight="1">
      <c r="A66" s="27"/>
      <c r="L66" s="27"/>
      <c r="M66" s="27"/>
      <c r="N66" s="27"/>
      <c r="O66" s="77"/>
      <c r="P66" s="77"/>
    </row>
    <row r="67" spans="1:16" ht="24" customHeight="1">
      <c r="A67" s="27"/>
      <c r="L67" s="27"/>
      <c r="M67" s="27"/>
      <c r="N67" s="27"/>
      <c r="O67" s="77"/>
      <c r="P67" s="77"/>
    </row>
    <row r="68" spans="1:16" ht="24" customHeight="1">
      <c r="A68" s="27"/>
      <c r="B68" s="153" t="s">
        <v>153</v>
      </c>
      <c r="C68" s="68"/>
      <c r="D68" s="326"/>
      <c r="E68" s="327"/>
      <c r="F68" s="327"/>
      <c r="G68" s="68"/>
      <c r="H68" s="328" t="s">
        <v>154</v>
      </c>
      <c r="I68" s="329"/>
      <c r="J68" s="329"/>
      <c r="K68" s="329"/>
      <c r="L68" s="86"/>
      <c r="M68" s="27"/>
      <c r="N68" s="27"/>
      <c r="O68" s="27"/>
      <c r="P68" s="27"/>
    </row>
    <row r="69" spans="1:16" ht="15.75">
      <c r="A69" s="27"/>
      <c r="B69" s="90"/>
      <c r="C69" s="90"/>
      <c r="D69" s="90"/>
      <c r="E69" s="90"/>
      <c r="F69" s="90"/>
      <c r="G69" s="90"/>
      <c r="H69" s="90"/>
      <c r="I69" s="90"/>
      <c r="J69" s="90"/>
      <c r="K69" s="86"/>
      <c r="L69" s="86"/>
      <c r="M69" s="27"/>
      <c r="N69" s="27"/>
      <c r="O69" s="27"/>
      <c r="P69" s="27"/>
    </row>
    <row r="70" spans="1:16" ht="21.75" customHeight="1">
      <c r="A70" s="27"/>
      <c r="B70" s="90"/>
      <c r="C70" s="90"/>
      <c r="D70" s="90"/>
      <c r="E70" s="90"/>
      <c r="F70" s="90"/>
      <c r="G70" s="90"/>
      <c r="H70" s="90"/>
      <c r="I70" s="90"/>
      <c r="J70" s="90"/>
      <c r="K70" s="84"/>
      <c r="L70" s="84"/>
      <c r="M70" s="27"/>
      <c r="N70" s="27"/>
      <c r="O70" s="27"/>
      <c r="P70" s="27"/>
    </row>
    <row r="71" spans="1:16" ht="15.75">
      <c r="A71" s="27"/>
      <c r="B71" s="68" t="s">
        <v>85</v>
      </c>
      <c r="C71" s="68"/>
      <c r="D71" s="88"/>
      <c r="E71" s="89"/>
      <c r="F71" s="89"/>
      <c r="G71" s="68"/>
      <c r="H71" s="85" t="s">
        <v>86</v>
      </c>
      <c r="I71" s="90"/>
      <c r="J71" s="90"/>
      <c r="K71" s="86"/>
      <c r="L71" s="86"/>
      <c r="M71" s="27"/>
      <c r="N71" s="27"/>
      <c r="O71" s="27"/>
      <c r="P71" s="27"/>
    </row>
    <row r="72" spans="1:13" ht="15.75">
      <c r="A72" s="27"/>
      <c r="B72" s="91"/>
      <c r="C72" s="91"/>
      <c r="D72" s="91"/>
      <c r="E72" s="91"/>
      <c r="F72" s="91"/>
      <c r="G72" s="91"/>
      <c r="H72" s="91"/>
      <c r="I72" s="91"/>
      <c r="J72" s="91"/>
      <c r="K72" s="86"/>
      <c r="L72" s="86"/>
      <c r="M72" s="27"/>
    </row>
    <row r="73" spans="2:12" ht="15.75">
      <c r="B73" s="90"/>
      <c r="C73" s="92"/>
      <c r="D73" s="93"/>
      <c r="E73" s="93"/>
      <c r="F73" s="92"/>
      <c r="G73" s="92"/>
      <c r="H73" s="92"/>
      <c r="I73" s="90"/>
      <c r="J73" s="90"/>
      <c r="K73" s="87"/>
      <c r="L73" s="87"/>
    </row>
    <row r="74" spans="2:12" ht="15.75">
      <c r="B74" s="94" t="s">
        <v>111</v>
      </c>
      <c r="C74" s="95"/>
      <c r="D74" s="88"/>
      <c r="E74" s="89"/>
      <c r="F74" s="89"/>
      <c r="G74" s="68"/>
      <c r="H74" s="85" t="s">
        <v>86</v>
      </c>
      <c r="I74" s="96"/>
      <c r="J74" s="96"/>
      <c r="K74" s="87"/>
      <c r="L74" s="87"/>
    </row>
  </sheetData>
  <sheetProtection/>
  <mergeCells count="51">
    <mergeCell ref="A62:M62"/>
    <mergeCell ref="A57:F57"/>
    <mergeCell ref="A59:M59"/>
    <mergeCell ref="A60:M60"/>
    <mergeCell ref="A61:M61"/>
    <mergeCell ref="A58:F58"/>
    <mergeCell ref="A29:B29"/>
    <mergeCell ref="E5:F6"/>
    <mergeCell ref="C5:C8"/>
    <mergeCell ref="D5:D8"/>
    <mergeCell ref="A27:P27"/>
    <mergeCell ref="G2:G8"/>
    <mergeCell ref="B2:B8"/>
    <mergeCell ref="I4:I8"/>
    <mergeCell ref="I3:L3"/>
    <mergeCell ref="A26:B26"/>
    <mergeCell ref="C2:F4"/>
    <mergeCell ref="A10:P10"/>
    <mergeCell ref="A18:P18"/>
    <mergeCell ref="A11:P11"/>
    <mergeCell ref="N2:P2"/>
    <mergeCell ref="P4:P5"/>
    <mergeCell ref="J5:J8"/>
    <mergeCell ref="K5:K8"/>
    <mergeCell ref="N4:O5"/>
    <mergeCell ref="N7:P7"/>
    <mergeCell ref="A1:P1"/>
    <mergeCell ref="M3:M8"/>
    <mergeCell ref="N3:O3"/>
    <mergeCell ref="H2:M2"/>
    <mergeCell ref="E7:E8"/>
    <mergeCell ref="F7:F8"/>
    <mergeCell ref="A2:A8"/>
    <mergeCell ref="H3:H8"/>
    <mergeCell ref="J4:L4"/>
    <mergeCell ref="L5:L8"/>
    <mergeCell ref="A30:P30"/>
    <mergeCell ref="A34:R34"/>
    <mergeCell ref="A55:B55"/>
    <mergeCell ref="A40:B40"/>
    <mergeCell ref="A32:P32"/>
    <mergeCell ref="A33:R33"/>
    <mergeCell ref="B63:F63"/>
    <mergeCell ref="N63:O63"/>
    <mergeCell ref="D68:F68"/>
    <mergeCell ref="H68:K68"/>
    <mergeCell ref="A64:P64"/>
    <mergeCell ref="A56:B56"/>
    <mergeCell ref="A42:B42"/>
    <mergeCell ref="A43:B43"/>
    <mergeCell ref="A41:P4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0" max="16" man="1"/>
  </rowBreaks>
  <ignoredErrors>
    <ignoredError sqref="G12 N60" formulaRange="1"/>
    <ignoredError sqref="D4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Admin</cp:lastModifiedBy>
  <cp:lastPrinted>2020-04-28T07:46:50Z</cp:lastPrinted>
  <dcterms:created xsi:type="dcterms:W3CDTF">2007-11-26T10:42:37Z</dcterms:created>
  <dcterms:modified xsi:type="dcterms:W3CDTF">2023-02-15T11:07:12Z</dcterms:modified>
  <cp:category/>
  <cp:version/>
  <cp:contentType/>
  <cp:contentStatus/>
</cp:coreProperties>
</file>